
<file path=[Content_Types].xml><?xml version="1.0" encoding="utf-8"?>
<Types xmlns="http://schemas.openxmlformats.org/package/2006/content-types">
  <Override PartName="/xl/worksheets/sheet15.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360" yWindow="255" windowWidth="11430" windowHeight="6060" tabRatio="505"/>
  </bookViews>
  <sheets>
    <sheet name="收支餘絀預計表" sheetId="1" r:id="rId1"/>
    <sheet name="餘絀撥補預計表" sheetId="2" r:id="rId2"/>
    <sheet name="現金流量預計表" sheetId="3" r:id="rId3"/>
    <sheet name="提繳費收入" sheetId="5" r:id="rId4"/>
    <sheet name="利息收入" sheetId="6" r:id="rId5"/>
    <sheet name="投資利益" sheetId="7" r:id="rId6"/>
    <sheet name="支出明細表" sheetId="40" r:id="rId7"/>
    <sheet name="固定資產建設改良擴充" sheetId="33" state="hidden" r:id="rId8"/>
    <sheet name="資產折舊" sheetId="30" r:id="rId9"/>
    <sheet name="預計平衡表" sheetId="52" r:id="rId10"/>
    <sheet name="員工人數彙計表" sheetId="39" r:id="rId11"/>
    <sheet name="用人費用彙計表 " sheetId="41" r:id="rId12"/>
    <sheet name="各項提存" sheetId="9" r:id="rId13"/>
    <sheet name="業務費用" sheetId="42" r:id="rId14"/>
    <sheet name="業務費用說明" sheetId="50" r:id="rId15"/>
  </sheets>
  <definedNames>
    <definedName name="_xlnm.Print_Area" localSheetId="11">'用人費用彙計表 '!$A$1:$C$16</definedName>
    <definedName name="_xlnm.Print_Area" localSheetId="12">各項提存!$A$1:$C$29</definedName>
    <definedName name="_xlnm.Print_Area" localSheetId="0">收支餘絀預計表!$A$1:$J$25</definedName>
    <definedName name="_xlnm.Print_Area" localSheetId="2">現金流量預計表!$A$1:$D$27</definedName>
    <definedName name="_xlnm.Print_Area" localSheetId="13">業務費用!$A$1:$D$48</definedName>
    <definedName name="_xlnm.Print_Area" localSheetId="14">業務費用說明!$A$1:$A$91</definedName>
    <definedName name="_xlnm.Print_Titles" localSheetId="11">'用人費用彙計表 '!$1:$5</definedName>
    <definedName name="_xlnm.Print_Titles" localSheetId="7">固定資產建設改良擴充!$1:$6</definedName>
    <definedName name="_xlnm.Print_Titles" localSheetId="10">員工人數彙計表!$1:$6</definedName>
    <definedName name="_xlnm.Print_Titles" localSheetId="13">業務費用!$1:$7</definedName>
    <definedName name="_xlnm.Print_Titles" localSheetId="14">業務費用說明!$1:$4</definedName>
    <definedName name="_xlnm.Print_Titles" localSheetId="8">資產折舊!$1:$6</definedName>
    <definedName name="_xlnm.Print_Titles" localSheetId="9">預計平衡表!$1:$6</definedName>
    <definedName name="Z_39ADBF03_D598_4B05_A422_3FFA9F5C8EE6_.wvu.PrintArea" localSheetId="3" hidden="1">提繳費收入!$A$1:$H$26</definedName>
    <definedName name="Z_39ADBF03_D598_4B05_A422_3FFA9F5C8EE6_.wvu.PrintTitles" localSheetId="6" hidden="1">支出明細表!$1:$6</definedName>
    <definedName name="Z_39ADBF03_D598_4B05_A422_3FFA9F5C8EE6_.wvu.PrintTitles" localSheetId="12" hidden="1">各項提存!$1:$7</definedName>
    <definedName name="Z_39ADBF03_D598_4B05_A422_3FFA9F5C8EE6_.wvu.PrintTitles" localSheetId="0" hidden="1">收支餘絀預計表!$1:$7</definedName>
    <definedName name="Z_39ADBF03_D598_4B05_A422_3FFA9F5C8EE6_.wvu.PrintTitles" localSheetId="4" hidden="1">利息收入!$1:$7</definedName>
    <definedName name="Z_39ADBF03_D598_4B05_A422_3FFA9F5C8EE6_.wvu.PrintTitles" localSheetId="5" hidden="1">投資利益!$1:$6</definedName>
    <definedName name="Z_39ADBF03_D598_4B05_A422_3FFA9F5C8EE6_.wvu.PrintTitles" localSheetId="3" hidden="1">提繳費收入!$1:$6</definedName>
    <definedName name="Z_39ADBF03_D598_4B05_A422_3FFA9F5C8EE6_.wvu.PrintTitles" localSheetId="9" hidden="1">預計平衡表!$1:$6</definedName>
    <definedName name="Z_E3FB5E9C_33A2_4339_8200_F55E1B650872_.wvu.PrintTitles" localSheetId="9" hidden="1">預計平衡表!$1:$4</definedName>
  </definedNames>
  <calcPr calcId="125725"/>
  <customWorkbookViews>
    <customWorkbookView name="a16796 - 個人檢視畫面" guid="{39ADBF03-D598-4B05-A422-3FFA9F5C8EE6}" mergeInterval="0" personalView="1" maximized="1" windowWidth="1020" windowHeight="513" tabRatio="599" activeSheetId="10"/>
    <customWorkbookView name="a15643 - 個人檢視畫面" guid="{E3FB5E9C-33A2-4339-8200-F55E1B650872}" mergeInterval="0" personalView="1" maximized="1" windowWidth="1020" windowHeight="565" tabRatio="599" activeSheetId="4"/>
  </customWorkbookViews>
</workbook>
</file>

<file path=xl/calcChain.xml><?xml version="1.0" encoding="utf-8"?>
<calcChain xmlns="http://schemas.openxmlformats.org/spreadsheetml/2006/main">
  <c r="B19" i="1"/>
  <c r="D57" i="52"/>
  <c r="C57"/>
  <c r="D10"/>
  <c r="C10"/>
  <c r="B24" i="3"/>
  <c r="B23"/>
  <c r="D10" i="2"/>
  <c r="D32" i="42"/>
  <c r="D31"/>
  <c r="C34" i="52"/>
  <c r="C15" i="40"/>
  <c r="B18" i="3"/>
  <c r="B8"/>
  <c r="D9" i="2"/>
  <c r="F20" i="1"/>
  <c r="D20"/>
  <c r="D27" i="42"/>
  <c r="B43"/>
  <c r="A43"/>
  <c r="D43"/>
  <c r="E41" i="52" l="1"/>
  <c r="E42"/>
  <c r="E43"/>
  <c r="E44"/>
  <c r="A8"/>
  <c r="A48"/>
  <c r="A57"/>
  <c r="A17"/>
  <c r="A36"/>
  <c r="A35"/>
  <c r="E36" l="1"/>
  <c r="D36"/>
  <c r="C36"/>
  <c r="B46" i="42" l="1"/>
  <c r="B40"/>
  <c r="B35"/>
  <c r="B30"/>
  <c r="B27"/>
  <c r="B20" i="39"/>
  <c r="B17" i="42" l="1"/>
  <c r="D52" i="52"/>
  <c r="D35"/>
  <c r="C35"/>
  <c r="A56" l="1"/>
  <c r="D15"/>
  <c r="C15"/>
  <c r="A15"/>
  <c r="A7" s="1"/>
  <c r="D11"/>
  <c r="C11"/>
  <c r="A11"/>
  <c r="B8" i="30" l="1"/>
  <c r="B25" i="9"/>
  <c r="B26"/>
  <c r="B27"/>
  <c r="B28"/>
  <c r="B19"/>
  <c r="B14"/>
  <c r="B9"/>
  <c r="B7" i="7"/>
  <c r="E7" i="5"/>
  <c r="C26"/>
  <c r="B21" i="3" l="1"/>
  <c r="E57" i="52" l="1"/>
  <c r="E56" s="1"/>
  <c r="E55" s="1"/>
  <c r="E54" s="1"/>
  <c r="D56"/>
  <c r="D55" s="1"/>
  <c r="D54" s="1"/>
  <c r="C56"/>
  <c r="C55" s="1"/>
  <c r="C54" s="1"/>
  <c r="A55"/>
  <c r="A54" s="1"/>
  <c r="E53"/>
  <c r="C52"/>
  <c r="A52"/>
  <c r="E51"/>
  <c r="E50"/>
  <c r="E49"/>
  <c r="D48"/>
  <c r="C48"/>
  <c r="E40"/>
  <c r="E39"/>
  <c r="E38"/>
  <c r="E37"/>
  <c r="E35"/>
  <c r="E34"/>
  <c r="E33" s="1"/>
  <c r="E32" s="1"/>
  <c r="D33"/>
  <c r="D32" s="1"/>
  <c r="C33"/>
  <c r="C32" s="1"/>
  <c r="A33"/>
  <c r="A32" s="1"/>
  <c r="E31"/>
  <c r="E30"/>
  <c r="D29"/>
  <c r="C29"/>
  <c r="A29"/>
  <c r="E28"/>
  <c r="E27"/>
  <c r="D26"/>
  <c r="C26"/>
  <c r="A26"/>
  <c r="E25"/>
  <c r="E24"/>
  <c r="D23"/>
  <c r="C23"/>
  <c r="A23"/>
  <c r="E21"/>
  <c r="E20" s="1"/>
  <c r="E19" s="1"/>
  <c r="D20"/>
  <c r="D19" s="1"/>
  <c r="C20"/>
  <c r="C19" s="1"/>
  <c r="A20"/>
  <c r="A19" s="1"/>
  <c r="E18"/>
  <c r="E17"/>
  <c r="E16"/>
  <c r="E12"/>
  <c r="E10"/>
  <c r="D9"/>
  <c r="D8" s="1"/>
  <c r="C9"/>
  <c r="A9"/>
  <c r="B8" i="42"/>
  <c r="B48" s="1"/>
  <c r="D8"/>
  <c r="D30"/>
  <c r="A30"/>
  <c r="A27"/>
  <c r="A35"/>
  <c r="A40"/>
  <c r="A8" i="1"/>
  <c r="B17" s="1"/>
  <c r="D35" i="42"/>
  <c r="D40"/>
  <c r="D46"/>
  <c r="F8" i="1"/>
  <c r="G8" s="1"/>
  <c r="D8"/>
  <c r="E8" s="1"/>
  <c r="A20" i="40"/>
  <c r="D9"/>
  <c r="C9"/>
  <c r="C20" s="1"/>
  <c r="E11" i="7"/>
  <c r="E10" s="1"/>
  <c r="B10"/>
  <c r="E8"/>
  <c r="E7" s="1"/>
  <c r="E12" i="6"/>
  <c r="E11"/>
  <c r="B10"/>
  <c r="E8"/>
  <c r="E7" s="1"/>
  <c r="B7"/>
  <c r="E25" i="5"/>
  <c r="G25" s="1"/>
  <c r="H25" s="1"/>
  <c r="E24"/>
  <c r="G24" s="1"/>
  <c r="H24" s="1"/>
  <c r="E23"/>
  <c r="G23" s="1"/>
  <c r="H23" s="1"/>
  <c r="E22"/>
  <c r="E21"/>
  <c r="G21" s="1"/>
  <c r="H21" s="1"/>
  <c r="E20"/>
  <c r="G20" s="1"/>
  <c r="H20" s="1"/>
  <c r="E19"/>
  <c r="G19" s="1"/>
  <c r="H19" s="1"/>
  <c r="E18"/>
  <c r="G18" s="1"/>
  <c r="H18" s="1"/>
  <c r="E17"/>
  <c r="G17" s="1"/>
  <c r="H17" s="1"/>
  <c r="E16"/>
  <c r="G16" s="1"/>
  <c r="H16" s="1"/>
  <c r="E15"/>
  <c r="G15" s="1"/>
  <c r="E14"/>
  <c r="G14" s="1"/>
  <c r="H14" s="1"/>
  <c r="E13"/>
  <c r="G13" s="1"/>
  <c r="H13" s="1"/>
  <c r="E12"/>
  <c r="G12" s="1"/>
  <c r="H12" s="1"/>
  <c r="E11"/>
  <c r="G11" s="1"/>
  <c r="H11" s="1"/>
  <c r="E10"/>
  <c r="G10" s="1"/>
  <c r="H10" s="1"/>
  <c r="E9"/>
  <c r="G9" s="1"/>
  <c r="H9" s="1"/>
  <c r="E8"/>
  <c r="G8" s="1"/>
  <c r="H8" s="1"/>
  <c r="B15" i="3"/>
  <c r="D8" i="2"/>
  <c r="D12" s="1"/>
  <c r="E12" s="1"/>
  <c r="A8"/>
  <c r="A12" s="1"/>
  <c r="B12" s="1"/>
  <c r="H9" i="1"/>
  <c r="H10"/>
  <c r="I10" s="1"/>
  <c r="H11"/>
  <c r="I11" s="1"/>
  <c r="H18"/>
  <c r="H19"/>
  <c r="I19" s="1"/>
  <c r="H20"/>
  <c r="I20" s="1"/>
  <c r="F15"/>
  <c r="G15" s="1"/>
  <c r="D15"/>
  <c r="E15" s="1"/>
  <c r="A15"/>
  <c r="B15" s="1"/>
  <c r="E8" i="30"/>
  <c r="G22" i="5"/>
  <c r="H22" s="1"/>
  <c r="B26"/>
  <c r="B8" i="33"/>
  <c r="B7" s="1"/>
  <c r="E9"/>
  <c r="E7" i="30"/>
  <c r="C11"/>
  <c r="D11"/>
  <c r="B11"/>
  <c r="B15" i="41"/>
  <c r="B24" i="9"/>
  <c r="B18" i="7"/>
  <c r="D12" i="30"/>
  <c r="C12"/>
  <c r="B12"/>
  <c r="E13"/>
  <c r="E8" i="33"/>
  <c r="E11" i="1" l="1"/>
  <c r="C22" i="52"/>
  <c r="C47"/>
  <c r="C46" s="1"/>
  <c r="B25" i="6"/>
  <c r="E18" i="1"/>
  <c r="B8"/>
  <c r="B10"/>
  <c r="G19"/>
  <c r="G18"/>
  <c r="B20"/>
  <c r="E10" i="6"/>
  <c r="E25" s="1"/>
  <c r="D17" i="42"/>
  <c r="D48" s="1"/>
  <c r="A8"/>
  <c r="A48" s="1"/>
  <c r="G13" i="1"/>
  <c r="C74" i="52"/>
  <c r="E48"/>
  <c r="E26"/>
  <c r="E9"/>
  <c r="A22"/>
  <c r="A45" s="1"/>
  <c r="E15"/>
  <c r="E52"/>
  <c r="D22"/>
  <c r="D7" s="1"/>
  <c r="D45" s="1"/>
  <c r="D47"/>
  <c r="E47" s="1"/>
  <c r="E46" s="1"/>
  <c r="E74" s="1"/>
  <c r="E23"/>
  <c r="E29"/>
  <c r="A47"/>
  <c r="A46" s="1"/>
  <c r="A74" s="1"/>
  <c r="D20" i="40"/>
  <c r="E12" i="30"/>
  <c r="E11"/>
  <c r="E18" i="7"/>
  <c r="D26" i="5"/>
  <c r="G7"/>
  <c r="H7" s="1"/>
  <c r="E26"/>
  <c r="B22" i="3"/>
  <c r="E8" i="2"/>
  <c r="E9"/>
  <c r="E10"/>
  <c r="B10"/>
  <c r="G9" i="1"/>
  <c r="F22"/>
  <c r="G20"/>
  <c r="G11"/>
  <c r="G10"/>
  <c r="H8"/>
  <c r="I8" s="1"/>
  <c r="D22"/>
  <c r="E9"/>
  <c r="I9"/>
  <c r="E20"/>
  <c r="E10"/>
  <c r="B11"/>
  <c r="A22"/>
  <c r="B9"/>
  <c r="B12"/>
  <c r="B13"/>
  <c r="B16"/>
  <c r="E11" i="52"/>
  <c r="C8"/>
  <c r="C7" s="1"/>
  <c r="C45" s="1"/>
  <c r="H15" i="1"/>
  <c r="I15" s="1"/>
  <c r="H15" i="5"/>
  <c r="B14" i="33"/>
  <c r="E14" s="1"/>
  <c r="E7"/>
  <c r="B9" i="2"/>
  <c r="I18" i="1"/>
  <c r="B8" i="2"/>
  <c r="E13" i="1"/>
  <c r="D46" i="52" l="1"/>
  <c r="D74" s="1"/>
  <c r="E22"/>
  <c r="E8"/>
  <c r="H26" i="5"/>
  <c r="G26"/>
  <c r="G22" i="1"/>
  <c r="H22"/>
  <c r="I22" s="1"/>
  <c r="E22"/>
  <c r="E7" i="52" l="1"/>
  <c r="E45" s="1"/>
  <c r="B22" i="1"/>
</calcChain>
</file>

<file path=xl/comments1.xml><?xml version="1.0" encoding="utf-8"?>
<comments xmlns="http://schemas.openxmlformats.org/spreadsheetml/2006/main">
  <authors>
    <author>A16534</author>
  </authors>
  <commentList>
    <comment ref="A7" authorId="0">
      <text>
        <r>
          <rPr>
            <b/>
            <sz val="9"/>
            <color indexed="81"/>
            <rFont val="Tahoma"/>
            <family val="2"/>
          </rPr>
          <t>A16534:</t>
        </r>
        <r>
          <rPr>
            <sz val="9"/>
            <color indexed="81"/>
            <rFont val="Tahoma"/>
            <family val="2"/>
          </rPr>
          <t xml:space="preserve">
</t>
        </r>
        <r>
          <rPr>
            <sz val="9"/>
            <color indexed="81"/>
            <rFont val="細明體"/>
            <family val="3"/>
            <charset val="136"/>
          </rPr>
          <t xml:space="preserve">尾差
</t>
        </r>
      </text>
    </comment>
    <comment ref="A8" authorId="0">
      <text>
        <r>
          <rPr>
            <b/>
            <sz val="9"/>
            <color indexed="81"/>
            <rFont val="Tahoma"/>
            <family val="2"/>
          </rPr>
          <t>A16534:</t>
        </r>
        <r>
          <rPr>
            <sz val="9"/>
            <color indexed="81"/>
            <rFont val="Tahoma"/>
            <family val="2"/>
          </rPr>
          <t xml:space="preserve">
</t>
        </r>
        <r>
          <rPr>
            <sz val="9"/>
            <color indexed="81"/>
            <rFont val="細明體"/>
            <family val="3"/>
            <charset val="136"/>
          </rPr>
          <t xml:space="preserve">尾差
</t>
        </r>
      </text>
    </comment>
    <comment ref="A48" authorId="0">
      <text>
        <r>
          <rPr>
            <b/>
            <sz val="9"/>
            <color indexed="81"/>
            <rFont val="Tahoma"/>
            <family val="2"/>
          </rPr>
          <t>A16534:</t>
        </r>
        <r>
          <rPr>
            <sz val="9"/>
            <color indexed="81"/>
            <rFont val="Tahoma"/>
            <family val="2"/>
          </rPr>
          <t xml:space="preserve">
</t>
        </r>
        <r>
          <rPr>
            <sz val="9"/>
            <color indexed="81"/>
            <rFont val="細明體"/>
            <family val="3"/>
            <charset val="136"/>
          </rPr>
          <t xml:space="preserve">尾差
</t>
        </r>
      </text>
    </comment>
  </commentList>
</comments>
</file>

<file path=xl/comments2.xml><?xml version="1.0" encoding="utf-8"?>
<comments xmlns="http://schemas.openxmlformats.org/spreadsheetml/2006/main">
  <authors>
    <author>A16534</author>
  </authors>
  <commentList>
    <comment ref="A17" authorId="0">
      <text>
        <r>
          <rPr>
            <b/>
            <sz val="9"/>
            <color indexed="81"/>
            <rFont val="Tahoma"/>
            <family val="2"/>
          </rPr>
          <t>A16534:</t>
        </r>
        <r>
          <rPr>
            <sz val="9"/>
            <color indexed="81"/>
            <rFont val="Tahoma"/>
            <family val="2"/>
          </rPr>
          <t xml:space="preserve">
</t>
        </r>
        <r>
          <rPr>
            <sz val="9"/>
            <color indexed="81"/>
            <rFont val="細明體"/>
            <family val="3"/>
            <charset val="136"/>
          </rPr>
          <t>總數</t>
        </r>
        <r>
          <rPr>
            <sz val="9"/>
            <color indexed="81"/>
            <rFont val="Tahoma"/>
            <family val="2"/>
          </rPr>
          <t>4</t>
        </r>
        <r>
          <rPr>
            <sz val="9"/>
            <color indexed="81"/>
            <rFont val="細明體"/>
            <family val="3"/>
            <charset val="136"/>
          </rPr>
          <t>捨</t>
        </r>
        <r>
          <rPr>
            <sz val="9"/>
            <color indexed="81"/>
            <rFont val="Tahoma"/>
            <family val="2"/>
          </rPr>
          <t>5</t>
        </r>
        <r>
          <rPr>
            <sz val="9"/>
            <color indexed="81"/>
            <rFont val="細明體"/>
            <family val="3"/>
            <charset val="136"/>
          </rPr>
          <t xml:space="preserve">入，不調尾差
</t>
        </r>
      </text>
    </comment>
  </commentList>
</comments>
</file>

<file path=xl/sharedStrings.xml><?xml version="1.0" encoding="utf-8"?>
<sst xmlns="http://schemas.openxmlformats.org/spreadsheetml/2006/main" count="508" uniqueCount="442">
  <si>
    <t>單位：新臺幣千元</t>
    <phoneticPr fontId="4" type="noConversion"/>
  </si>
  <si>
    <t>催收款項</t>
    <phoneticPr fontId="8" type="noConversion"/>
  </si>
  <si>
    <t>一般建築及設備計畫</t>
    <phoneticPr fontId="2"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</si>
  <si>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4" type="noConversion"/>
  </si>
  <si>
    <r>
      <t>2.</t>
    </r>
    <r>
      <rPr>
        <sz val="12"/>
        <rFont val="標楷體"/>
        <family val="4"/>
        <charset val="136"/>
      </rPr>
      <t>固定資產折舊</t>
    </r>
  </si>
  <si>
    <r>
      <t>3.</t>
    </r>
    <r>
      <rPr>
        <sz val="12"/>
        <rFont val="標楷體"/>
        <family val="4"/>
        <charset val="136"/>
      </rPr>
      <t>攤銷無形資產</t>
    </r>
  </si>
  <si>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8" type="noConversion"/>
  </si>
  <si>
    <t>期 限</t>
    <phoneticPr fontId="8" type="noConversion"/>
  </si>
  <si>
    <r>
      <t>金</t>
    </r>
    <r>
      <rPr>
        <sz val="12"/>
        <rFont val="Times New Roman"/>
        <family val="1"/>
      </rPr>
      <t xml:space="preserve">      </t>
    </r>
    <r>
      <rPr>
        <sz val="12"/>
        <rFont val="標楷體"/>
        <family val="4"/>
        <charset val="136"/>
      </rPr>
      <t>額</t>
    </r>
    <phoneticPr fontId="8" type="noConversion"/>
  </si>
  <si>
    <r>
      <t>說</t>
    </r>
    <r>
      <rPr>
        <sz val="12"/>
        <rFont val="Times New Roman"/>
        <family val="1"/>
      </rPr>
      <t xml:space="preserve">              </t>
    </r>
    <r>
      <rPr>
        <sz val="12"/>
        <rFont val="標楷體"/>
        <family val="4"/>
        <charset val="136"/>
      </rPr>
      <t>明</t>
    </r>
    <phoneticPr fontId="8" type="noConversion"/>
  </si>
  <si>
    <r>
      <t>項</t>
    </r>
    <r>
      <rPr>
        <sz val="12"/>
        <rFont val="Times New Roman"/>
        <family val="1"/>
      </rPr>
      <t xml:space="preserve">            </t>
    </r>
    <r>
      <rPr>
        <sz val="12"/>
        <rFont val="標楷體"/>
        <family val="4"/>
        <charset val="136"/>
      </rPr>
      <t>目</t>
    </r>
    <phoneticPr fontId="8" type="noConversion"/>
  </si>
  <si>
    <r>
      <t>利</t>
    </r>
    <r>
      <rPr>
        <sz val="22"/>
        <rFont val="Times New Roman"/>
        <family val="1"/>
      </rPr>
      <t xml:space="preserve"> </t>
    </r>
    <r>
      <rPr>
        <sz val="22"/>
        <rFont val="標楷體"/>
        <family val="4"/>
        <charset val="136"/>
      </rPr>
      <t>息</t>
    </r>
    <r>
      <rPr>
        <sz val="22"/>
        <rFont val="Times New Roman"/>
        <family val="1"/>
      </rPr>
      <t xml:space="preserve"> </t>
    </r>
    <r>
      <rPr>
        <sz val="22"/>
        <rFont val="標楷體"/>
        <family val="4"/>
        <charset val="136"/>
      </rPr>
      <t>收</t>
    </r>
    <r>
      <rPr>
        <sz val="22"/>
        <rFont val="Times New Roman"/>
        <family val="1"/>
      </rPr>
      <t xml:space="preserve"> </t>
    </r>
    <r>
      <rPr>
        <sz val="22"/>
        <rFont val="標楷體"/>
        <family val="4"/>
        <charset val="136"/>
      </rPr>
      <t>入</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8" type="noConversion"/>
  </si>
  <si>
    <r>
      <t>投</t>
    </r>
    <r>
      <rPr>
        <sz val="22"/>
        <rFont val="Times New Roman"/>
        <family val="1"/>
      </rPr>
      <t xml:space="preserve"> </t>
    </r>
    <r>
      <rPr>
        <sz val="22"/>
        <rFont val="標楷體"/>
        <family val="4"/>
        <charset val="136"/>
      </rPr>
      <t>資</t>
    </r>
    <r>
      <rPr>
        <sz val="22"/>
        <rFont val="Times New Roman"/>
        <family val="1"/>
      </rPr>
      <t xml:space="preserve"> </t>
    </r>
    <r>
      <rPr>
        <sz val="22"/>
        <rFont val="標楷體"/>
        <family val="4"/>
        <charset val="136"/>
      </rPr>
      <t>利</t>
    </r>
    <r>
      <rPr>
        <sz val="22"/>
        <rFont val="Times New Roman"/>
        <family val="1"/>
      </rPr>
      <t xml:space="preserve"> </t>
    </r>
    <r>
      <rPr>
        <sz val="22"/>
        <rFont val="標楷體"/>
        <family val="4"/>
        <charset val="136"/>
      </rPr>
      <t>益</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4" type="noConversion"/>
  </si>
  <si>
    <r>
      <t>營　</t>
    </r>
    <r>
      <rPr>
        <sz val="12"/>
        <rFont val="Times New Roman"/>
        <family val="1"/>
      </rPr>
      <t xml:space="preserve">  </t>
    </r>
    <r>
      <rPr>
        <sz val="12"/>
        <rFont val="標楷體"/>
        <family val="4"/>
        <charset val="136"/>
      </rPr>
      <t>運</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量</t>
    </r>
    <r>
      <rPr>
        <sz val="12"/>
        <rFont val="Times New Roman"/>
        <family val="1"/>
      </rPr>
      <t xml:space="preserve">
</t>
    </r>
    <r>
      <rPr>
        <sz val="12"/>
        <rFont val="標楷體"/>
        <family val="4"/>
        <charset val="136"/>
      </rPr>
      <t>（平均餘額）</t>
    </r>
    <phoneticPr fontId="8" type="noConversion"/>
  </si>
  <si>
    <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折</t>
    </r>
    <r>
      <rPr>
        <sz val="22"/>
        <rFont val="Times New Roman"/>
        <family val="1"/>
      </rPr>
      <t xml:space="preserve"> </t>
    </r>
    <r>
      <rPr>
        <sz val="22"/>
        <rFont val="標楷體"/>
        <family val="4"/>
        <charset val="136"/>
      </rPr>
      <t>舊</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4" type="noConversion"/>
  </si>
  <si>
    <t>項           目</t>
    <phoneticPr fontId="2" type="noConversion"/>
  </si>
  <si>
    <t>交    通    及
運  輸  設  備</t>
    <phoneticPr fontId="2" type="noConversion"/>
  </si>
  <si>
    <t>機        械
及   設   備</t>
    <phoneticPr fontId="2" type="noConversion"/>
  </si>
  <si>
    <t>什  項  設  備</t>
    <phoneticPr fontId="2" type="noConversion"/>
  </si>
  <si>
    <t>合    計</t>
    <phoneticPr fontId="2" type="noConversion"/>
  </si>
  <si>
    <t>前年度決算資產原值</t>
    <phoneticPr fontId="2" type="noConversion"/>
  </si>
  <si>
    <t>上年度預計新增資產原值</t>
    <phoneticPr fontId="2" type="noConversion"/>
  </si>
  <si>
    <t>本年度預計新增資產原值</t>
    <phoneticPr fontId="2" type="noConversion"/>
  </si>
  <si>
    <t>合        計</t>
    <phoneticPr fontId="8"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</si>
  <si>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4" type="noConversion"/>
  </si>
  <si>
    <r>
      <t>支</t>
    </r>
    <r>
      <rPr>
        <sz val="22"/>
        <rFont val="Times New Roman"/>
        <family val="1"/>
      </rPr>
      <t xml:space="preserve"> </t>
    </r>
    <r>
      <rPr>
        <sz val="22"/>
        <rFont val="標楷體"/>
        <family val="4"/>
        <charset val="136"/>
      </rPr>
      <t>出</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4" type="noConversion"/>
  </si>
  <si>
    <t>單位：新臺幣千元</t>
    <phoneticPr fontId="4" type="noConversion"/>
  </si>
  <si>
    <t>前年度決算數</t>
    <phoneticPr fontId="8" type="noConversion"/>
  </si>
  <si>
    <t>上年度預算數</t>
    <phoneticPr fontId="8" type="noConversion"/>
  </si>
  <si>
    <r>
      <t>說</t>
    </r>
    <r>
      <rPr>
        <sz val="12"/>
        <rFont val="Times New Roman"/>
        <family val="1"/>
      </rPr>
      <t xml:space="preserve">              </t>
    </r>
    <r>
      <rPr>
        <sz val="12"/>
        <rFont val="標楷體"/>
        <family val="4"/>
        <charset val="136"/>
      </rPr>
      <t>明</t>
    </r>
    <phoneticPr fontId="8" type="noConversion"/>
  </si>
  <si>
    <r>
      <t>項</t>
    </r>
    <r>
      <rPr>
        <sz val="12"/>
        <rFont val="Times New Roman"/>
        <family val="1"/>
      </rPr>
      <t xml:space="preserve">            </t>
    </r>
    <r>
      <rPr>
        <sz val="12"/>
        <rFont val="標楷體"/>
        <family val="4"/>
        <charset val="136"/>
      </rPr>
      <t>目</t>
    </r>
    <phoneticPr fontId="8" type="noConversion"/>
  </si>
  <si>
    <r>
      <t>營　</t>
    </r>
    <r>
      <rPr>
        <sz val="12"/>
        <rFont val="Times New Roman"/>
        <family val="1"/>
      </rPr>
      <t xml:space="preserve">  </t>
    </r>
    <r>
      <rPr>
        <sz val="12"/>
        <rFont val="標楷體"/>
        <family val="4"/>
        <charset val="136"/>
      </rPr>
      <t>運</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量</t>
    </r>
    <r>
      <rPr>
        <sz val="12"/>
        <rFont val="Times New Roman"/>
        <family val="1"/>
      </rPr>
      <t xml:space="preserve">
</t>
    </r>
    <r>
      <rPr>
        <sz val="12"/>
        <rFont val="標楷體"/>
        <family val="4"/>
        <charset val="136"/>
      </rPr>
      <t>（平均餘額）</t>
    </r>
    <phoneticPr fontId="8" type="noConversion"/>
  </si>
  <si>
    <r>
      <t>報</t>
    </r>
    <r>
      <rPr>
        <sz val="12"/>
        <rFont val="Times New Roman"/>
        <family val="1"/>
      </rPr>
      <t xml:space="preserve"> </t>
    </r>
    <r>
      <rPr>
        <sz val="12"/>
        <rFont val="標楷體"/>
        <family val="4"/>
        <charset val="136"/>
      </rPr>
      <t>酬</t>
    </r>
    <r>
      <rPr>
        <sz val="12"/>
        <rFont val="Times New Roman"/>
        <family val="1"/>
      </rPr>
      <t xml:space="preserve"> </t>
    </r>
    <r>
      <rPr>
        <sz val="12"/>
        <rFont val="標楷體"/>
        <family val="4"/>
        <charset val="136"/>
      </rPr>
      <t>率</t>
    </r>
    <phoneticPr fontId="8" type="noConversion"/>
  </si>
  <si>
    <r>
      <t>期</t>
    </r>
    <r>
      <rPr>
        <sz val="12"/>
        <rFont val="Times New Roman"/>
        <family val="1"/>
      </rPr>
      <t xml:space="preserve"> </t>
    </r>
    <r>
      <rPr>
        <sz val="12"/>
        <rFont val="標楷體"/>
        <family val="4"/>
        <charset val="136"/>
      </rPr>
      <t>限</t>
    </r>
    <phoneticPr fontId="8" type="noConversion"/>
  </si>
  <si>
    <r>
      <t>金</t>
    </r>
    <r>
      <rPr>
        <sz val="12"/>
        <rFont val="Times New Roman"/>
        <family val="1"/>
      </rPr>
      <t xml:space="preserve">      </t>
    </r>
    <r>
      <rPr>
        <sz val="12"/>
        <rFont val="標楷體"/>
        <family val="4"/>
        <charset val="136"/>
      </rPr>
      <t>額</t>
    </r>
    <phoneticPr fontId="8" type="noConversion"/>
  </si>
  <si>
    <r>
      <t>說</t>
    </r>
    <r>
      <rPr>
        <sz val="12"/>
        <rFont val="Times New Roman"/>
        <family val="1"/>
      </rPr>
      <t xml:space="preserve">              </t>
    </r>
    <r>
      <rPr>
        <sz val="12"/>
        <rFont val="標楷體"/>
        <family val="4"/>
        <charset val="136"/>
      </rPr>
      <t>明</t>
    </r>
    <phoneticPr fontId="8" type="noConversion"/>
  </si>
  <si>
    <t>本年度預算數</t>
    <phoneticPr fontId="8" type="noConversion"/>
  </si>
  <si>
    <r>
      <t>1.</t>
    </r>
    <r>
      <rPr>
        <sz val="12"/>
        <rFont val="標楷體"/>
        <family val="4"/>
        <charset val="136"/>
      </rPr>
      <t>計提備抵呆帳</t>
    </r>
    <phoneticPr fontId="8" type="noConversion"/>
  </si>
  <si>
    <r>
      <t>2.</t>
    </r>
    <r>
      <rPr>
        <sz val="12"/>
        <rFont val="標楷體"/>
        <family val="4"/>
        <charset val="136"/>
      </rPr>
      <t>減：上年度備抵呆帳餘額</t>
    </r>
    <phoneticPr fontId="8" type="noConversion"/>
  </si>
  <si>
    <t>適   用   業   別</t>
    <phoneticPr fontId="8" type="noConversion"/>
  </si>
  <si>
    <t>科 目 名 稱</t>
    <phoneticPr fontId="8" type="noConversion"/>
  </si>
  <si>
    <t>科    目    名    稱</t>
    <phoneticPr fontId="8" type="noConversion"/>
  </si>
  <si>
    <r>
      <t xml:space="preserve"> </t>
    </r>
    <r>
      <rPr>
        <sz val="22"/>
        <rFont val="標楷體"/>
        <family val="4"/>
        <charset val="136"/>
      </rPr>
      <t>各</t>
    </r>
    <r>
      <rPr>
        <sz val="22"/>
        <rFont val="Times New Roman"/>
        <family val="1"/>
      </rPr>
      <t xml:space="preserve"> </t>
    </r>
    <r>
      <rPr>
        <sz val="22"/>
        <rFont val="標楷體"/>
        <family val="4"/>
        <charset val="136"/>
      </rPr>
      <t>項</t>
    </r>
    <r>
      <rPr>
        <sz val="22"/>
        <rFont val="Times New Roman"/>
        <family val="1"/>
      </rPr>
      <t xml:space="preserve"> </t>
    </r>
    <r>
      <rPr>
        <sz val="22"/>
        <rFont val="標楷體"/>
        <family val="4"/>
        <charset val="136"/>
      </rPr>
      <t>提</t>
    </r>
    <r>
      <rPr>
        <sz val="22"/>
        <rFont val="Times New Roman"/>
        <family val="1"/>
      </rPr>
      <t xml:space="preserve"> </t>
    </r>
    <r>
      <rPr>
        <sz val="22"/>
        <rFont val="標楷體"/>
        <family val="4"/>
        <charset val="136"/>
      </rPr>
      <t>存</t>
    </r>
    <r>
      <rPr>
        <sz val="22"/>
        <rFont val="Times New Roman"/>
        <family val="1"/>
      </rPr>
      <t xml:space="preserve"> </t>
    </r>
    <r>
      <rPr>
        <sz val="22"/>
        <rFont val="標楷體"/>
        <family val="4"/>
        <charset val="136"/>
      </rPr>
      <t>分</t>
    </r>
    <r>
      <rPr>
        <sz val="22"/>
        <rFont val="Times New Roman"/>
        <family val="1"/>
      </rPr>
      <t xml:space="preserve"> </t>
    </r>
    <r>
      <rPr>
        <sz val="22"/>
        <rFont val="標楷體"/>
        <family val="4"/>
        <charset val="136"/>
      </rPr>
      <t>析</t>
    </r>
    <r>
      <rPr>
        <sz val="22"/>
        <rFont val="Times New Roman"/>
        <family val="1"/>
      </rPr>
      <t xml:space="preserve"> </t>
    </r>
    <r>
      <rPr>
        <sz val="22"/>
        <rFont val="標楷體"/>
        <family val="4"/>
        <charset val="136"/>
      </rPr>
      <t>表</t>
    </r>
    <phoneticPr fontId="8" type="noConversion"/>
  </si>
  <si>
    <t>一、農林漁牧業</t>
    <phoneticPr fontId="2" type="noConversion"/>
  </si>
  <si>
    <t>二、礦業及土石採取業</t>
    <phoneticPr fontId="8" type="noConversion"/>
  </si>
  <si>
    <t>三、製造業</t>
    <phoneticPr fontId="8" type="noConversion"/>
  </si>
  <si>
    <t>四、電力及燃氣供應業</t>
    <phoneticPr fontId="8" type="noConversion"/>
  </si>
  <si>
    <t>五、用水供應及污染整治業</t>
    <phoneticPr fontId="8" type="noConversion"/>
  </si>
  <si>
    <t>六、營造業</t>
    <phoneticPr fontId="3" type="noConversion"/>
  </si>
  <si>
    <t>七、批發及零售業</t>
    <phoneticPr fontId="8" type="noConversion"/>
  </si>
  <si>
    <t>八、運輸及倉儲業</t>
    <phoneticPr fontId="8" type="noConversion"/>
  </si>
  <si>
    <t>九、住宿及餐飲業</t>
    <phoneticPr fontId="8" type="noConversion"/>
  </si>
  <si>
    <t>十、資訊及通訊傳播業</t>
    <phoneticPr fontId="3" type="noConversion"/>
  </si>
  <si>
    <t>十一、金融及保險業</t>
    <phoneticPr fontId="8" type="noConversion"/>
  </si>
  <si>
    <t>十二、不動產業</t>
    <phoneticPr fontId="8" type="noConversion"/>
  </si>
  <si>
    <t>十三、專業、科學及技術服務業</t>
    <phoneticPr fontId="3" type="noConversion"/>
  </si>
  <si>
    <t>十四、支援服務業</t>
    <phoneticPr fontId="3" type="noConversion"/>
  </si>
  <si>
    <t>十五、公共行政及國防；強制性
      社會安全</t>
    <phoneticPr fontId="3" type="noConversion"/>
  </si>
  <si>
    <t>十六、教育服務業</t>
    <phoneticPr fontId="8" type="noConversion"/>
  </si>
  <si>
    <t>十七、醫療保健及社會工作服務業</t>
    <phoneticPr fontId="3" type="noConversion"/>
  </si>
  <si>
    <t>十八、藝術、娛樂及休閒服務業</t>
    <phoneticPr fontId="3" type="noConversion"/>
  </si>
  <si>
    <t>十九、其他服務業</t>
    <phoneticPr fontId="3" type="noConversion"/>
  </si>
  <si>
    <t>利率</t>
    <phoneticPr fontId="8" type="noConversion"/>
  </si>
  <si>
    <t>資產重估增值額</t>
    <phoneticPr fontId="2" type="noConversion"/>
  </si>
  <si>
    <t>說          明</t>
    <phoneticPr fontId="8" type="noConversion"/>
  </si>
  <si>
    <r>
      <t>1.</t>
    </r>
    <r>
      <rPr>
        <sz val="12"/>
        <color indexed="9"/>
        <rFont val="標楷體"/>
        <family val="4"/>
        <charset val="136"/>
      </rPr>
      <t>計提</t>
    </r>
    <r>
      <rPr>
        <sz val="12"/>
        <rFont val="標楷體"/>
        <family val="4"/>
        <charset val="136"/>
      </rPr>
      <t>催收提繳費</t>
    </r>
    <phoneticPr fontId="8" type="noConversion"/>
  </si>
  <si>
    <r>
      <t>1.</t>
    </r>
    <r>
      <rPr>
        <sz val="12"/>
        <color indexed="9"/>
        <rFont val="標楷體"/>
        <family val="4"/>
        <charset val="136"/>
      </rPr>
      <t>計提</t>
    </r>
    <r>
      <rPr>
        <sz val="12"/>
        <rFont val="標楷體"/>
        <family val="4"/>
        <charset val="136"/>
      </rPr>
      <t>催收墊償工資</t>
    </r>
    <phoneticPr fontId="8" type="noConversion"/>
  </si>
  <si>
    <r>
      <t>2.</t>
    </r>
    <r>
      <rPr>
        <sz val="12"/>
        <color indexed="9"/>
        <rFont val="標楷體"/>
        <family val="4"/>
        <charset val="136"/>
      </rPr>
      <t>減：</t>
    </r>
    <r>
      <rPr>
        <sz val="12"/>
        <rFont val="標楷體"/>
        <family val="4"/>
        <charset val="136"/>
      </rPr>
      <t>催收提繳費</t>
    </r>
    <phoneticPr fontId="8" type="noConversion"/>
  </si>
  <si>
    <r>
      <t>2.</t>
    </r>
    <r>
      <rPr>
        <sz val="12"/>
        <color indexed="9"/>
        <rFont val="標楷體"/>
        <family val="4"/>
        <charset val="136"/>
      </rPr>
      <t>減：</t>
    </r>
    <r>
      <rPr>
        <sz val="12"/>
        <rFont val="標楷體"/>
        <family val="4"/>
        <charset val="136"/>
      </rPr>
      <t>催收墊償工資</t>
    </r>
    <phoneticPr fontId="8" type="noConversion"/>
  </si>
  <si>
    <r>
      <t>3.</t>
    </r>
    <r>
      <rPr>
        <sz val="12"/>
        <rFont val="標楷體"/>
        <family val="4"/>
        <charset val="136"/>
      </rPr>
      <t>加：本年度預計呆帳核銷數</t>
    </r>
    <phoneticPr fontId="8" type="noConversion"/>
  </si>
  <si>
    <r>
      <t>2.</t>
    </r>
    <r>
      <rPr>
        <sz val="12"/>
        <color indexed="9"/>
        <rFont val="標楷體"/>
        <family val="4"/>
        <charset val="136"/>
      </rPr>
      <t>減：</t>
    </r>
    <r>
      <rPr>
        <sz val="12"/>
        <rFont val="標楷體"/>
        <family val="4"/>
        <charset val="136"/>
      </rPr>
      <t>催收提繳費</t>
    </r>
    <phoneticPr fontId="8" type="noConversion"/>
  </si>
  <si>
    <r>
      <t>2.</t>
    </r>
    <r>
      <rPr>
        <sz val="12"/>
        <color indexed="9"/>
        <rFont val="標楷體"/>
        <family val="4"/>
        <charset val="136"/>
      </rPr>
      <t>減：</t>
    </r>
    <r>
      <rPr>
        <sz val="12"/>
        <rFont val="標楷體"/>
        <family val="4"/>
        <charset val="136"/>
      </rPr>
      <t>催收墊償工資</t>
    </r>
    <phoneticPr fontId="8" type="noConversion"/>
  </si>
  <si>
    <r>
      <t>4.</t>
    </r>
    <r>
      <rPr>
        <sz val="12"/>
        <rFont val="標楷體"/>
        <family val="4"/>
        <charset val="136"/>
      </rPr>
      <t>本年度增提數</t>
    </r>
    <phoneticPr fontId="8" type="noConversion"/>
  </si>
  <si>
    <r>
      <t>4.</t>
    </r>
    <r>
      <rPr>
        <sz val="12"/>
        <color indexed="9"/>
        <rFont val="標楷體"/>
        <family val="4"/>
        <charset val="136"/>
      </rPr>
      <t>本年</t>
    </r>
    <r>
      <rPr>
        <sz val="12"/>
        <rFont val="標楷體"/>
        <family val="4"/>
        <charset val="136"/>
      </rPr>
      <t>催收提繳費</t>
    </r>
    <phoneticPr fontId="8" type="noConversion"/>
  </si>
  <si>
    <r>
      <t>4.</t>
    </r>
    <r>
      <rPr>
        <sz val="12"/>
        <color indexed="9"/>
        <rFont val="標楷體"/>
        <family val="4"/>
        <charset val="136"/>
      </rPr>
      <t>本年</t>
    </r>
    <r>
      <rPr>
        <sz val="12"/>
        <rFont val="標楷體"/>
        <family val="4"/>
        <charset val="136"/>
      </rPr>
      <t>催收墊償工資</t>
    </r>
    <phoneticPr fontId="8"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</si>
  <si>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4" type="noConversion"/>
  </si>
  <si>
    <r>
      <t xml:space="preserve"> </t>
    </r>
    <r>
      <rPr>
        <sz val="22"/>
        <rFont val="標楷體"/>
        <family val="4"/>
        <charset val="136"/>
      </rPr>
      <t>員</t>
    </r>
    <r>
      <rPr>
        <sz val="22"/>
        <rFont val="Times New Roman"/>
        <family val="1"/>
      </rPr>
      <t xml:space="preserve"> </t>
    </r>
    <r>
      <rPr>
        <sz val="22"/>
        <rFont val="標楷體"/>
        <family val="4"/>
        <charset val="136"/>
      </rPr>
      <t>工</t>
    </r>
    <r>
      <rPr>
        <sz val="22"/>
        <rFont val="Times New Roman"/>
        <family val="1"/>
      </rPr>
      <t xml:space="preserve"> </t>
    </r>
    <r>
      <rPr>
        <sz val="22"/>
        <rFont val="標楷體"/>
        <family val="4"/>
        <charset val="136"/>
      </rPr>
      <t>人</t>
    </r>
    <r>
      <rPr>
        <sz val="22"/>
        <rFont val="Times New Roman"/>
        <family val="1"/>
      </rPr>
      <t xml:space="preserve"> </t>
    </r>
    <r>
      <rPr>
        <sz val="22"/>
        <rFont val="標楷體"/>
        <family val="4"/>
        <charset val="136"/>
      </rPr>
      <t>數</t>
    </r>
    <r>
      <rPr>
        <sz val="22"/>
        <rFont val="Times New Roman"/>
        <family val="1"/>
      </rPr>
      <t xml:space="preserve"> </t>
    </r>
    <r>
      <rPr>
        <sz val="22"/>
        <rFont val="標楷體"/>
        <family val="4"/>
        <charset val="136"/>
      </rPr>
      <t>彙</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4" type="noConversion"/>
  </si>
  <si>
    <t>單位：人</t>
    <phoneticPr fontId="4" type="noConversion"/>
  </si>
  <si>
    <t>職　類（稱）</t>
    <phoneticPr fontId="3" type="noConversion"/>
  </si>
  <si>
    <t>本年度員額預計數</t>
    <phoneticPr fontId="3" type="noConversion"/>
  </si>
  <si>
    <t>說          明</t>
    <phoneticPr fontId="3" type="noConversion"/>
  </si>
  <si>
    <t>　正式職員</t>
    <phoneticPr fontId="2" type="noConversion"/>
  </si>
  <si>
    <t>　正式工員</t>
    <phoneticPr fontId="2" type="noConversion"/>
  </si>
  <si>
    <r>
      <t xml:space="preserve"> </t>
    </r>
    <r>
      <rPr>
        <sz val="22"/>
        <rFont val="標楷體"/>
        <family val="4"/>
        <charset val="136"/>
      </rPr>
      <t>用</t>
    </r>
    <r>
      <rPr>
        <sz val="22"/>
        <rFont val="Times New Roman"/>
        <family val="1"/>
      </rPr>
      <t xml:space="preserve"> </t>
    </r>
    <r>
      <rPr>
        <sz val="22"/>
        <rFont val="標楷體"/>
        <family val="4"/>
        <charset val="136"/>
      </rPr>
      <t>人</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用</t>
    </r>
    <r>
      <rPr>
        <sz val="22"/>
        <rFont val="Times New Roman"/>
        <family val="1"/>
      </rPr>
      <t xml:space="preserve"> </t>
    </r>
    <r>
      <rPr>
        <sz val="22"/>
        <rFont val="標楷體"/>
        <family val="4"/>
        <charset val="136"/>
      </rPr>
      <t>彙</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4" type="noConversion"/>
  </si>
  <si>
    <t>科  目  名  稱</t>
    <phoneticPr fontId="3" type="noConversion"/>
  </si>
  <si>
    <t>本年度預算數</t>
    <phoneticPr fontId="3" type="noConversion"/>
  </si>
  <si>
    <t xml:space="preserve">正式員額薪資
</t>
    <phoneticPr fontId="2" type="noConversion"/>
  </si>
  <si>
    <t>獎金</t>
    <phoneticPr fontId="2" type="noConversion"/>
  </si>
  <si>
    <t>退休及卹償金</t>
    <phoneticPr fontId="2" type="noConversion"/>
  </si>
  <si>
    <t xml:space="preserve">福利費
</t>
    <phoneticPr fontId="2" type="noConversion"/>
  </si>
  <si>
    <t>提繳費</t>
    <phoneticPr fontId="2"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</si>
  <si>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4" type="noConversion"/>
  </si>
  <si>
    <r>
      <t>固</t>
    </r>
    <r>
      <rPr>
        <sz val="22"/>
        <rFont val="Times New Roman"/>
        <family val="1"/>
      </rPr>
      <t xml:space="preserve"> </t>
    </r>
    <r>
      <rPr>
        <sz val="22"/>
        <rFont val="標楷體"/>
        <family val="4"/>
        <charset val="136"/>
      </rPr>
      <t>定</t>
    </r>
    <r>
      <rPr>
        <sz val="22"/>
        <rFont val="Times New Roman"/>
        <family val="1"/>
      </rPr>
      <t xml:space="preserve"> </t>
    </r>
    <r>
      <rPr>
        <sz val="22"/>
        <rFont val="標楷體"/>
        <family val="4"/>
        <charset val="136"/>
      </rP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建</t>
    </r>
    <r>
      <rPr>
        <sz val="22"/>
        <rFont val="Times New Roman"/>
        <family val="1"/>
      </rPr>
      <t xml:space="preserve"> </t>
    </r>
    <r>
      <rPr>
        <sz val="22"/>
        <rFont val="標楷體"/>
        <family val="4"/>
        <charset val="136"/>
      </rPr>
      <t>設</t>
    </r>
    <r>
      <rPr>
        <sz val="22"/>
        <rFont val="Times New Roman"/>
        <family val="1"/>
      </rPr>
      <t xml:space="preserve"> </t>
    </r>
    <r>
      <rPr>
        <sz val="22"/>
        <rFont val="標楷體"/>
        <family val="4"/>
        <charset val="136"/>
      </rPr>
      <t>改</t>
    </r>
    <r>
      <rPr>
        <sz val="22"/>
        <rFont val="Times New Roman"/>
        <family val="1"/>
      </rPr>
      <t xml:space="preserve"> </t>
    </r>
    <r>
      <rPr>
        <sz val="22"/>
        <rFont val="標楷體"/>
        <family val="4"/>
        <charset val="136"/>
      </rPr>
      <t>良</t>
    </r>
    <r>
      <rPr>
        <sz val="22"/>
        <rFont val="Times New Roman"/>
        <family val="1"/>
      </rPr>
      <t xml:space="preserve"> </t>
    </r>
    <r>
      <rPr>
        <sz val="22"/>
        <rFont val="標楷體"/>
        <family val="4"/>
        <charset val="136"/>
      </rPr>
      <t>擴</t>
    </r>
    <r>
      <rPr>
        <sz val="22"/>
        <rFont val="Times New Roman"/>
        <family val="1"/>
      </rPr>
      <t xml:space="preserve"> </t>
    </r>
    <r>
      <rPr>
        <sz val="22"/>
        <rFont val="標楷體"/>
        <family val="4"/>
        <charset val="136"/>
      </rPr>
      <t>充</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4" type="noConversion"/>
  </si>
  <si>
    <t>單位：新臺幣千元</t>
    <phoneticPr fontId="4" type="noConversion"/>
  </si>
  <si>
    <t>項       目</t>
    <phoneticPr fontId="20" type="noConversion"/>
  </si>
  <si>
    <t>合        計</t>
    <phoneticPr fontId="8" type="noConversion"/>
  </si>
  <si>
    <t>交  通  及 
運 輸 設 備</t>
    <phoneticPr fontId="2" type="noConversion"/>
  </si>
  <si>
    <t>什 項 設 備</t>
    <phoneticPr fontId="2" type="noConversion"/>
  </si>
  <si>
    <t>說    明</t>
    <phoneticPr fontId="2" type="noConversion"/>
  </si>
  <si>
    <t>本年度應提折舊額</t>
    <phoneticPr fontId="2" type="noConversion"/>
  </si>
  <si>
    <t>單位：新臺幣千元</t>
    <phoneticPr fontId="3" type="noConversion"/>
  </si>
  <si>
    <t>服務費用</t>
    <phoneticPr fontId="2" type="noConversion"/>
  </si>
  <si>
    <t>材料及用品費</t>
    <phoneticPr fontId="2" type="noConversion"/>
  </si>
  <si>
    <t>租金與利息</t>
    <phoneticPr fontId="2" type="noConversion"/>
  </si>
  <si>
    <t>折舊及攤銷</t>
    <phoneticPr fontId="2" type="noConversion"/>
  </si>
  <si>
    <t>稅捐與規費</t>
    <phoneticPr fontId="2"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</si>
  <si>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4" type="noConversion"/>
  </si>
  <si>
    <t>單位：新臺幣千元</t>
    <phoneticPr fontId="8" type="noConversion"/>
  </si>
  <si>
    <r>
      <t>現</t>
    </r>
    <r>
      <rPr>
        <sz val="22"/>
        <rFont val="Times New Roman"/>
        <family val="1"/>
      </rPr>
      <t xml:space="preserve"> </t>
    </r>
    <r>
      <rPr>
        <sz val="22"/>
        <rFont val="標楷體"/>
        <family val="4"/>
        <charset val="136"/>
      </rPr>
      <t>金</t>
    </r>
    <r>
      <rPr>
        <sz val="22"/>
        <rFont val="Times New Roman"/>
        <family val="1"/>
      </rPr>
      <t xml:space="preserve"> </t>
    </r>
    <r>
      <rPr>
        <sz val="22"/>
        <rFont val="標楷體"/>
        <family val="4"/>
        <charset val="136"/>
      </rPr>
      <t>流</t>
    </r>
    <r>
      <rPr>
        <sz val="22"/>
        <rFont val="Times New Roman"/>
        <family val="1"/>
      </rPr>
      <t xml:space="preserve"> </t>
    </r>
    <r>
      <rPr>
        <sz val="22"/>
        <rFont val="標楷體"/>
        <family val="4"/>
        <charset val="136"/>
      </rPr>
      <t>量</t>
    </r>
    <r>
      <rPr>
        <sz val="22"/>
        <rFont val="Times New Roman"/>
        <family val="1"/>
      </rPr>
      <t xml:space="preserve"> </t>
    </r>
    <r>
      <rPr>
        <sz val="22"/>
        <rFont val="標楷體"/>
        <family val="4"/>
        <charset val="136"/>
      </rPr>
      <t>預</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4" type="noConversion"/>
  </si>
  <si>
    <t>單位：新臺幣千元</t>
    <phoneticPr fontId="2" type="noConversion"/>
  </si>
  <si>
    <t>項          目</t>
    <phoneticPr fontId="20" type="noConversion"/>
  </si>
  <si>
    <t>預算數</t>
    <phoneticPr fontId="2" type="noConversion"/>
  </si>
  <si>
    <t>說          明</t>
    <phoneticPr fontId="20" type="noConversion"/>
  </si>
  <si>
    <r>
      <t xml:space="preserve">2.5 </t>
    </r>
    <r>
      <rPr>
        <vertAlign val="superscript"/>
        <sz val="10"/>
        <color indexed="8"/>
        <rFont val="Times New Roman"/>
        <family val="1"/>
      </rPr>
      <t>0</t>
    </r>
    <r>
      <rPr>
        <sz val="10"/>
        <color indexed="8"/>
        <rFont val="Times New Roman"/>
        <family val="1"/>
      </rPr>
      <t>/</t>
    </r>
    <r>
      <rPr>
        <vertAlign val="subscript"/>
        <sz val="10"/>
        <color indexed="8"/>
        <rFont val="Times New Roman"/>
        <family val="1"/>
      </rPr>
      <t>000</t>
    </r>
    <phoneticPr fontId="8" type="noConversion"/>
  </si>
  <si>
    <r>
      <t xml:space="preserve">2.5 </t>
    </r>
    <r>
      <rPr>
        <vertAlign val="superscript"/>
        <sz val="10"/>
        <color indexed="8"/>
        <rFont val="Times New Roman"/>
        <family val="1"/>
      </rPr>
      <t>0</t>
    </r>
    <r>
      <rPr>
        <sz val="10"/>
        <color indexed="8"/>
        <rFont val="Times New Roman"/>
        <family val="1"/>
      </rPr>
      <t>/</t>
    </r>
    <r>
      <rPr>
        <vertAlign val="subscript"/>
        <sz val="10"/>
        <color indexed="8"/>
        <rFont val="Times New Roman"/>
        <family val="1"/>
      </rPr>
      <t>000</t>
    </r>
    <phoneticPr fontId="8" type="noConversion"/>
  </si>
  <si>
    <r>
      <t xml:space="preserve">2.5 </t>
    </r>
    <r>
      <rPr>
        <b/>
        <vertAlign val="superscript"/>
        <sz val="10"/>
        <color indexed="8"/>
        <rFont val="Times New Roman"/>
        <family val="1"/>
      </rPr>
      <t>0</t>
    </r>
    <r>
      <rPr>
        <b/>
        <sz val="10"/>
        <color indexed="8"/>
        <rFont val="Times New Roman"/>
        <family val="1"/>
      </rPr>
      <t>/</t>
    </r>
    <r>
      <rPr>
        <b/>
        <vertAlign val="subscript"/>
        <sz val="10"/>
        <color indexed="8"/>
        <rFont val="Times New Roman"/>
        <family val="1"/>
      </rPr>
      <t>000</t>
    </r>
    <phoneticPr fontId="8" type="noConversion"/>
  </si>
  <si>
    <t>　流動資產</t>
    <phoneticPr fontId="4" type="noConversion"/>
  </si>
  <si>
    <t>　　什項設備</t>
    <phoneticPr fontId="4" type="noConversion"/>
  </si>
  <si>
    <r>
      <t>提</t>
    </r>
    <r>
      <rPr>
        <sz val="11"/>
        <rFont val="Times New Roman"/>
        <family val="1"/>
      </rPr>
      <t xml:space="preserve"> </t>
    </r>
    <r>
      <rPr>
        <sz val="11"/>
        <rFont val="標楷體"/>
        <family val="4"/>
        <charset val="136"/>
      </rPr>
      <t>繳</t>
    </r>
    <r>
      <rPr>
        <sz val="11"/>
        <rFont val="Times New Roman"/>
        <family val="1"/>
      </rPr>
      <t xml:space="preserve"> </t>
    </r>
    <r>
      <rPr>
        <sz val="11"/>
        <rFont val="標楷體"/>
        <family val="4"/>
        <charset val="136"/>
      </rPr>
      <t>率</t>
    </r>
    <r>
      <rPr>
        <sz val="11"/>
        <rFont val="Times New Roman"/>
        <family val="1"/>
      </rPr>
      <t xml:space="preserve">              2.5 </t>
    </r>
    <r>
      <rPr>
        <vertAlign val="superscript"/>
        <sz val="11"/>
        <rFont val="Times New Roman"/>
        <family val="1"/>
      </rPr>
      <t>0</t>
    </r>
    <r>
      <rPr>
        <sz val="11"/>
        <rFont val="Times New Roman"/>
        <family val="1"/>
      </rPr>
      <t>/</t>
    </r>
    <r>
      <rPr>
        <vertAlign val="subscript"/>
        <sz val="11"/>
        <rFont val="Times New Roman"/>
        <family val="1"/>
      </rPr>
      <t>000</t>
    </r>
    <phoneticPr fontId="8" type="noConversion"/>
  </si>
  <si>
    <r>
      <t>每月應</t>
    </r>
    <r>
      <rPr>
        <sz val="11"/>
        <rFont val="Times New Roman"/>
        <family val="1"/>
      </rPr>
      <t xml:space="preserve">      </t>
    </r>
    <r>
      <rPr>
        <sz val="11"/>
        <rFont val="標楷體"/>
        <family val="4"/>
        <charset val="136"/>
      </rPr>
      <t>提繳額</t>
    </r>
    <r>
      <rPr>
        <sz val="11"/>
        <rFont val="Times New Roman"/>
        <family val="1"/>
      </rPr>
      <t xml:space="preserve">     </t>
    </r>
    <r>
      <rPr>
        <sz val="10"/>
        <rFont val="Times New Roman"/>
        <family val="1"/>
      </rPr>
      <t>(</t>
    </r>
    <r>
      <rPr>
        <sz val="10"/>
        <rFont val="標楷體"/>
        <family val="4"/>
        <charset val="136"/>
      </rPr>
      <t>新臺幣元</t>
    </r>
    <r>
      <rPr>
        <sz val="10"/>
        <rFont val="Times New Roman"/>
        <family val="1"/>
      </rPr>
      <t>)</t>
    </r>
    <phoneticPr fontId="8" type="noConversion"/>
  </si>
  <si>
    <r>
      <t xml:space="preserve">全年應
提繳額
</t>
    </r>
    <r>
      <rPr>
        <sz val="10"/>
        <rFont val="Times New Roman"/>
        <family val="1"/>
      </rPr>
      <t>(</t>
    </r>
    <r>
      <rPr>
        <sz val="10"/>
        <rFont val="標楷體"/>
        <family val="4"/>
        <charset val="136"/>
      </rPr>
      <t>新臺幣千元</t>
    </r>
    <r>
      <rPr>
        <sz val="10"/>
        <rFont val="Times New Roman"/>
        <family val="1"/>
      </rPr>
      <t>)</t>
    </r>
    <phoneticPr fontId="8" type="noConversion"/>
  </si>
  <si>
    <r>
      <t>本年度(</t>
    </r>
    <r>
      <rPr>
        <sz val="12"/>
        <rFont val="Times New Roman"/>
        <family val="1"/>
      </rPr>
      <t>12</t>
    </r>
    <r>
      <rPr>
        <sz val="12"/>
        <rFont val="標楷體"/>
        <family val="4"/>
        <charset val="136"/>
      </rPr>
      <t>月底)止資產總額</t>
    </r>
    <phoneticPr fontId="2" type="noConversion"/>
  </si>
  <si>
    <t>其他</t>
    <phoneticPr fontId="2" type="noConversion"/>
  </si>
  <si>
    <t>科目</t>
    <phoneticPr fontId="3" type="noConversion"/>
  </si>
  <si>
    <r>
      <t>比 較 增 減</t>
    </r>
    <r>
      <rPr>
        <sz val="11"/>
        <rFont val="Times New Roman"/>
        <family val="1"/>
      </rPr>
      <t/>
    </r>
    <phoneticPr fontId="20" type="noConversion"/>
  </si>
  <si>
    <t>資產</t>
    <phoneticPr fontId="4" type="noConversion"/>
  </si>
  <si>
    <r>
      <t>1.</t>
    </r>
    <r>
      <rPr>
        <sz val="12"/>
        <rFont val="標楷體"/>
        <family val="4"/>
        <charset val="136"/>
      </rPr>
      <t>提列呆帳</t>
    </r>
    <phoneticPr fontId="20" type="noConversion"/>
  </si>
  <si>
    <r>
      <t>5.</t>
    </r>
    <r>
      <rPr>
        <sz val="12"/>
        <rFont val="標楷體"/>
        <family val="4"/>
        <charset val="136"/>
      </rPr>
      <t>流動資產淨增</t>
    </r>
    <phoneticPr fontId="20" type="noConversion"/>
  </si>
  <si>
    <r>
      <t>6.</t>
    </r>
    <r>
      <rPr>
        <sz val="12"/>
        <rFont val="標楷體"/>
        <family val="4"/>
        <charset val="136"/>
      </rPr>
      <t>流動負債淨減</t>
    </r>
    <phoneticPr fontId="20" type="noConversion"/>
  </si>
  <si>
    <r>
      <t>係增加電腦軟體</t>
    </r>
    <r>
      <rPr>
        <sz val="12"/>
        <rFont val="標楷體"/>
        <family val="4"/>
        <charset val="136"/>
      </rPr>
      <t>。</t>
    </r>
    <phoneticPr fontId="2" type="noConversion"/>
  </si>
  <si>
    <t>係增加無活絡市場之債券投資－非流動。</t>
    <phoneticPr fontId="2" type="noConversion"/>
  </si>
  <si>
    <r>
      <t>詳第</t>
    </r>
    <r>
      <rPr>
        <sz val="12"/>
        <rFont val="Times New Roman"/>
        <family val="1"/>
      </rPr>
      <t>13</t>
    </r>
    <r>
      <rPr>
        <sz val="12"/>
        <rFont val="標楷體"/>
        <family val="4"/>
        <charset val="136"/>
      </rPr>
      <t>頁固定資產建設改良擴充明細表。</t>
    </r>
    <phoneticPr fontId="2" type="noConversion"/>
  </si>
  <si>
    <t>　一般利息</t>
    <phoneticPr fontId="8" type="noConversion"/>
  </si>
  <si>
    <r>
      <t>1</t>
    </r>
    <r>
      <rPr>
        <sz val="12"/>
        <rFont val="標楷體"/>
        <family val="4"/>
        <charset val="136"/>
      </rPr>
      <t>年</t>
    </r>
    <phoneticPr fontId="8" type="noConversion"/>
  </si>
  <si>
    <t>定期存款。</t>
    <phoneticPr fontId="3" type="noConversion"/>
  </si>
  <si>
    <t>　債券利息</t>
    <phoneticPr fontId="3" type="noConversion"/>
  </si>
  <si>
    <t>　商業票券利息</t>
    <phoneticPr fontId="3" type="noConversion"/>
  </si>
  <si>
    <t>投資商業票券。</t>
    <phoneticPr fontId="3" type="noConversion"/>
  </si>
  <si>
    <t>　投資收益</t>
    <phoneticPr fontId="3" type="noConversion"/>
  </si>
  <si>
    <r>
      <t>1</t>
    </r>
    <r>
      <rPr>
        <sz val="12"/>
        <rFont val="標楷體"/>
        <family val="4"/>
        <charset val="136"/>
      </rPr>
      <t>年</t>
    </r>
    <phoneticPr fontId="8" type="noConversion"/>
  </si>
  <si>
    <t>投資股票。</t>
    <phoneticPr fontId="2" type="noConversion"/>
  </si>
  <si>
    <t>投資受益憑證。</t>
    <phoneticPr fontId="3" type="noConversion"/>
  </si>
  <si>
    <t xml:space="preserve">  催收提繳費</t>
    <phoneticPr fontId="3" type="noConversion"/>
  </si>
  <si>
    <t xml:space="preserve">  催收墊償工資</t>
    <phoneticPr fontId="3" type="noConversion"/>
  </si>
  <si>
    <t>超時工作報酬</t>
    <phoneticPr fontId="2" type="noConversion"/>
  </si>
  <si>
    <r>
      <t>說</t>
    </r>
    <r>
      <rPr>
        <sz val="12"/>
        <rFont val="Times New Roman"/>
        <family val="1"/>
      </rPr>
      <t xml:space="preserve">          </t>
    </r>
    <r>
      <rPr>
        <sz val="12"/>
        <rFont val="標楷體"/>
        <family val="4"/>
        <charset val="136"/>
      </rPr>
      <t>明</t>
    </r>
    <phoneticPr fontId="3" type="noConversion"/>
  </si>
  <si>
    <r>
      <t>依積欠工資墊償基金提繳及墊償管理辦法規定，按投保薪資總額</t>
    </r>
    <r>
      <rPr>
        <sz val="12"/>
        <rFont val="Times New Roman"/>
        <family val="1"/>
      </rPr>
      <t>2.5</t>
    </r>
    <r>
      <rPr>
        <vertAlign val="superscript"/>
        <sz val="9"/>
        <rFont val="Times New Roman"/>
        <family val="1"/>
      </rPr>
      <t>0</t>
    </r>
    <r>
      <rPr>
        <sz val="9"/>
        <rFont val="Times New Roman"/>
        <family val="1"/>
      </rPr>
      <t>/</t>
    </r>
    <r>
      <rPr>
        <vertAlign val="subscript"/>
        <sz val="9"/>
        <rFont val="Times New Roman"/>
        <family val="1"/>
      </rPr>
      <t>000</t>
    </r>
    <r>
      <rPr>
        <sz val="12"/>
        <rFont val="標楷體"/>
        <family val="4"/>
        <charset val="136"/>
      </rPr>
      <t>提繳工資墊償費用，編列</t>
    </r>
    <r>
      <rPr>
        <sz val="12"/>
        <rFont val="Times New Roman"/>
        <family val="1"/>
      </rPr>
      <t>1</t>
    </r>
    <r>
      <rPr>
        <sz val="12"/>
        <rFont val="標楷體"/>
        <family val="4"/>
        <charset val="136"/>
      </rPr>
      <t>千元。</t>
    </r>
    <phoneticPr fontId="2" type="noConversion"/>
  </si>
  <si>
    <t>業務活動之現金流量</t>
    <phoneticPr fontId="2" type="noConversion"/>
  </si>
  <si>
    <t>投資活動之現金流量</t>
    <phoneticPr fontId="2" type="noConversion"/>
  </si>
  <si>
    <t>　　投資活動之淨現金流入(流出－)</t>
    <phoneticPr fontId="2" type="noConversion"/>
  </si>
  <si>
    <t>現金及約當現金之淨增（淨減－）</t>
    <phoneticPr fontId="2" type="noConversion"/>
  </si>
  <si>
    <t>期初現金及約當現金</t>
    <phoneticPr fontId="2" type="noConversion"/>
  </si>
  <si>
    <t>期末現金及約當現金</t>
    <phoneticPr fontId="2" type="noConversion"/>
  </si>
  <si>
    <t>　  業務活動之淨現金流入(流出－)</t>
    <phoneticPr fontId="2" type="noConversion"/>
  </si>
  <si>
    <r>
      <t xml:space="preserve">        </t>
    </r>
    <r>
      <rPr>
        <sz val="12"/>
        <rFont val="標楷體"/>
        <family val="4"/>
        <charset val="136"/>
      </rPr>
      <t>本期賸餘</t>
    </r>
    <r>
      <rPr>
        <sz val="12"/>
        <rFont val="Times New Roman"/>
        <family val="1"/>
      </rPr>
      <t>(</t>
    </r>
    <r>
      <rPr>
        <sz val="12"/>
        <rFont val="標楷體"/>
        <family val="4"/>
        <charset val="136"/>
      </rPr>
      <t>短絀－</t>
    </r>
    <r>
      <rPr>
        <sz val="12"/>
        <rFont val="Times New Roman"/>
        <family val="1"/>
      </rPr>
      <t>)</t>
    </r>
    <phoneticPr fontId="2" type="noConversion"/>
  </si>
  <si>
    <r>
      <t xml:space="preserve">        </t>
    </r>
    <r>
      <rPr>
        <sz val="12"/>
        <rFont val="標楷體"/>
        <family val="4"/>
        <charset val="136"/>
      </rPr>
      <t>調整非現金項目</t>
    </r>
    <phoneticPr fontId="2" type="noConversion"/>
  </si>
  <si>
    <t>合        計</t>
    <phoneticPr fontId="2" type="noConversion"/>
  </si>
  <si>
    <t>買入定期存單</t>
    <phoneticPr fontId="20" type="noConversion"/>
  </si>
  <si>
    <t>有價證券</t>
    <phoneticPr fontId="20" type="noConversion"/>
  </si>
  <si>
    <t>股票</t>
    <phoneticPr fontId="2" type="noConversion"/>
  </si>
  <si>
    <t>受益憑證</t>
    <phoneticPr fontId="2" type="noConversion"/>
  </si>
  <si>
    <t>投資損失</t>
    <phoneticPr fontId="2" type="noConversion"/>
  </si>
  <si>
    <t>各項提存</t>
    <phoneticPr fontId="2" type="noConversion"/>
  </si>
  <si>
    <t>什項支出</t>
    <phoneticPr fontId="2" type="noConversion"/>
  </si>
  <si>
    <t>總      計</t>
    <phoneticPr fontId="3" type="noConversion"/>
  </si>
  <si>
    <t>　機械及設備</t>
    <phoneticPr fontId="2" type="noConversion"/>
  </si>
  <si>
    <t>　  汰換印表機</t>
    <phoneticPr fontId="2" type="noConversion"/>
  </si>
  <si>
    <t>合        計</t>
    <phoneticPr fontId="8" type="noConversion"/>
  </si>
  <si>
    <t>總       計</t>
    <phoneticPr fontId="3" type="noConversion"/>
  </si>
  <si>
    <t xml:space="preserve"> 　水電費</t>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</si>
  <si>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按業務實際需要並遵行節約能源措施編列工作場所水費及電費</t>
    </r>
    <r>
      <rPr>
        <sz val="14"/>
        <rFont val="Times New Roman"/>
        <family val="1"/>
      </rPr>
      <t>245</t>
    </r>
    <r>
      <rPr>
        <sz val="14"/>
        <rFont val="標楷體"/>
        <family val="4"/>
        <charset val="136"/>
      </rPr>
      <t>千元。</t>
    </r>
    <phoneticPr fontId="2" type="noConversion"/>
  </si>
  <si>
    <t xml:space="preserve"> 　郵電費</t>
    <phoneticPr fontId="2" type="noConversion"/>
  </si>
  <si>
    <t xml:space="preserve"> 　旅運費</t>
    <phoneticPr fontId="2" type="noConversion"/>
  </si>
  <si>
    <t xml:space="preserve"> 　印刷裝訂與廣告費</t>
    <phoneticPr fontId="2" type="noConversion"/>
  </si>
  <si>
    <t xml:space="preserve"> 　修理保養費</t>
    <phoneticPr fontId="2" type="noConversion"/>
  </si>
  <si>
    <t xml:space="preserve"> 　保險費</t>
    <phoneticPr fontId="2" type="noConversion"/>
  </si>
  <si>
    <t xml:space="preserve"> 　一般服務費</t>
    <phoneticPr fontId="2" type="noConversion"/>
  </si>
  <si>
    <t xml:space="preserve"> 　專業服務費</t>
    <phoneticPr fontId="2" type="noConversion"/>
  </si>
  <si>
    <t xml:space="preserve"> 　公共關係費</t>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</si>
  <si>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配合業務推廣及加強業務上之連繫等需要編列</t>
    </r>
    <r>
      <rPr>
        <sz val="14"/>
        <rFont val="Times New Roman"/>
        <family val="1"/>
      </rPr>
      <t>20</t>
    </r>
    <r>
      <rPr>
        <sz val="14"/>
        <rFont val="標楷體"/>
        <family val="4"/>
        <charset val="136"/>
      </rPr>
      <t>千元。</t>
    </r>
    <phoneticPr fontId="2" type="noConversion"/>
  </si>
  <si>
    <t xml:space="preserve"> 　使用材料費</t>
    <phoneticPr fontId="2" type="noConversion"/>
  </si>
  <si>
    <t xml:space="preserve"> 　用品消耗</t>
    <phoneticPr fontId="2" type="noConversion"/>
  </si>
  <si>
    <t xml:space="preserve"> 　房租</t>
    <phoneticPr fontId="2" type="noConversion"/>
  </si>
  <si>
    <t xml:space="preserve"> 　機器租金</t>
    <phoneticPr fontId="40" type="noConversion"/>
  </si>
  <si>
    <t xml:space="preserve"> 　交通及運輸設備租金</t>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</si>
  <si>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按業務實際需要編列電話總機及分機等電信設備租金</t>
    </r>
    <r>
      <rPr>
        <sz val="14"/>
        <rFont val="Times New Roman"/>
        <family val="1"/>
      </rPr>
      <t>37</t>
    </r>
    <r>
      <rPr>
        <sz val="14"/>
        <rFont val="標楷體"/>
        <family val="4"/>
        <charset val="136"/>
      </rPr>
      <t>千元。</t>
    </r>
    <phoneticPr fontId="2" type="noConversion"/>
  </si>
  <si>
    <t xml:space="preserve"> 　什項設備租金</t>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</si>
  <si>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按業務實際需要編列租用影印機等什項設備租金</t>
    </r>
    <r>
      <rPr>
        <sz val="14"/>
        <rFont val="Times New Roman"/>
        <family val="1"/>
      </rPr>
      <t>30</t>
    </r>
    <r>
      <rPr>
        <sz val="14"/>
        <rFont val="標楷體"/>
        <family val="4"/>
        <charset val="136"/>
      </rPr>
      <t>千元。</t>
    </r>
    <phoneticPr fontId="2" type="noConversion"/>
  </si>
  <si>
    <t xml:space="preserve"> 　折舊</t>
    <phoneticPr fontId="2" type="noConversion"/>
  </si>
  <si>
    <t xml:space="preserve"> 　攤銷</t>
    <phoneticPr fontId="2" type="noConversion"/>
  </si>
  <si>
    <t xml:space="preserve">   消費與行為稅</t>
    <phoneticPr fontId="3" type="noConversion"/>
  </si>
  <si>
    <t xml:space="preserve"> 　規費</t>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</si>
  <si>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按業務實際需要編列行政規費、汽車燃料使用費</t>
    </r>
    <r>
      <rPr>
        <sz val="14"/>
        <rFont val="Times New Roman"/>
        <family val="1"/>
      </rPr>
      <t>11</t>
    </r>
    <r>
      <rPr>
        <sz val="14"/>
        <rFont val="標楷體"/>
        <family val="4"/>
        <charset val="136"/>
      </rPr>
      <t>千元。</t>
    </r>
    <phoneticPr fontId="2" type="noConversion"/>
  </si>
  <si>
    <t xml:space="preserve">   其他費用</t>
    <phoneticPr fontId="3" type="noConversion"/>
  </si>
  <si>
    <r>
      <t xml:space="preserve"> </t>
    </r>
    <r>
      <rPr>
        <sz val="12"/>
        <rFont val="標楷體"/>
        <family val="4"/>
        <charset val="136"/>
      </rPr>
      <t>　</t>
    </r>
    <r>
      <rPr>
        <sz val="12"/>
        <rFont val="Times New Roman"/>
        <family val="1"/>
      </rPr>
      <t xml:space="preserve">   </t>
    </r>
    <r>
      <rPr>
        <sz val="12"/>
        <rFont val="標楷體"/>
        <family val="4"/>
        <charset val="136"/>
      </rPr>
      <t>流動金融資產淨減</t>
    </r>
    <r>
      <rPr>
        <sz val="12"/>
        <rFont val="Times New Roman"/>
        <family val="1"/>
      </rPr>
      <t>(</t>
    </r>
    <r>
      <rPr>
        <sz val="12"/>
        <rFont val="標楷體"/>
        <family val="4"/>
        <charset val="136"/>
      </rPr>
      <t>淨增－</t>
    </r>
    <r>
      <rPr>
        <sz val="12"/>
        <rFont val="Times New Roman"/>
        <family val="1"/>
      </rPr>
      <t>)</t>
    </r>
    <phoneticPr fontId="2" type="noConversion"/>
  </si>
  <si>
    <r>
      <t xml:space="preserve"> </t>
    </r>
    <r>
      <rPr>
        <sz val="12"/>
        <rFont val="標楷體"/>
        <family val="4"/>
        <charset val="136"/>
      </rPr>
      <t>　</t>
    </r>
    <r>
      <rPr>
        <sz val="12"/>
        <rFont val="Times New Roman"/>
        <family val="1"/>
      </rPr>
      <t xml:space="preserve">   </t>
    </r>
    <r>
      <rPr>
        <sz val="12"/>
        <rFont val="標楷體"/>
        <family val="4"/>
        <charset val="136"/>
      </rPr>
      <t>無形資產淨減</t>
    </r>
    <r>
      <rPr>
        <sz val="12"/>
        <rFont val="Times New Roman"/>
        <family val="1"/>
      </rPr>
      <t>(</t>
    </r>
    <r>
      <rPr>
        <sz val="12"/>
        <rFont val="標楷體"/>
        <family val="4"/>
        <charset val="136"/>
      </rPr>
      <t>淨增－</t>
    </r>
    <r>
      <rPr>
        <sz val="12"/>
        <rFont val="Times New Roman"/>
        <family val="1"/>
      </rPr>
      <t>)</t>
    </r>
    <phoneticPr fontId="2" type="noConversion"/>
  </si>
  <si>
    <r>
      <t xml:space="preserve"> </t>
    </r>
    <r>
      <rPr>
        <sz val="12"/>
        <rFont val="標楷體"/>
        <family val="4"/>
        <charset val="136"/>
      </rPr>
      <t>　</t>
    </r>
    <r>
      <rPr>
        <sz val="12"/>
        <rFont val="Times New Roman"/>
        <family val="1"/>
      </rPr>
      <t xml:space="preserve">   </t>
    </r>
    <r>
      <rPr>
        <sz val="12"/>
        <rFont val="標楷體"/>
        <family val="4"/>
        <charset val="136"/>
      </rPr>
      <t>增加長期投資</t>
    </r>
    <r>
      <rPr>
        <sz val="12"/>
        <rFont val="Times New Roman"/>
        <family val="1"/>
      </rPr>
      <t/>
    </r>
    <phoneticPr fontId="2" type="noConversion"/>
  </si>
  <si>
    <r>
      <t xml:space="preserve"> </t>
    </r>
    <r>
      <rPr>
        <sz val="12"/>
        <rFont val="標楷體"/>
        <family val="4"/>
        <charset val="136"/>
      </rPr>
      <t>　</t>
    </r>
    <r>
      <rPr>
        <sz val="12"/>
        <rFont val="Times New Roman"/>
        <family val="1"/>
      </rPr>
      <t xml:space="preserve">   </t>
    </r>
    <r>
      <rPr>
        <sz val="12"/>
        <rFont val="標楷體"/>
        <family val="4"/>
        <charset val="136"/>
      </rPr>
      <t>增加固定資產</t>
    </r>
    <phoneticPr fontId="2" type="noConversion"/>
  </si>
  <si>
    <r>
      <t>註：</t>
    </r>
    <r>
      <rPr>
        <sz val="11"/>
        <rFont val="Times New Roman"/>
        <family val="1"/>
      </rPr>
      <t xml:space="preserve">1. </t>
    </r>
    <r>
      <rPr>
        <sz val="11"/>
        <rFont val="標楷體"/>
        <family val="4"/>
        <charset val="136"/>
      </rPr>
      <t>本表係採現金及約當現金基礎，包括現金及自投資日起</t>
    </r>
    <r>
      <rPr>
        <sz val="11"/>
        <rFont val="Times New Roman"/>
        <family val="1"/>
      </rPr>
      <t>3</t>
    </r>
    <r>
      <rPr>
        <sz val="11"/>
        <rFont val="標楷體"/>
        <family val="4"/>
        <charset val="136"/>
      </rPr>
      <t>個月內到期或清償之債權證券。</t>
    </r>
    <phoneticPr fontId="20" type="noConversion"/>
  </si>
  <si>
    <r>
      <t>註：</t>
    </r>
    <r>
      <rPr>
        <sz val="11"/>
        <rFont val="Times New Roman"/>
        <family val="1"/>
      </rPr>
      <t xml:space="preserve">2. </t>
    </r>
    <r>
      <rPr>
        <sz val="11"/>
        <rFont val="標楷體"/>
        <family val="4"/>
        <charset val="136"/>
      </rPr>
      <t>本表「調整非現金項目」欄所列，包括提列呆帳、固定資產折舊、攤銷無形資產、其他淨增、流動</t>
    </r>
    <phoneticPr fontId="20" type="noConversion"/>
  </si>
  <si>
    <t>　　  資產淨增及流動負債淨減。</t>
    <phoneticPr fontId="20" type="noConversion"/>
  </si>
  <si>
    <t>前年度決算數</t>
    <phoneticPr fontId="8" type="noConversion"/>
  </si>
  <si>
    <t>科　　　目</t>
    <phoneticPr fontId="8" type="noConversion"/>
  </si>
  <si>
    <t>本年度預算數</t>
    <phoneticPr fontId="8" type="noConversion"/>
  </si>
  <si>
    <t>上年度預算數</t>
    <phoneticPr fontId="8" type="noConversion"/>
  </si>
  <si>
    <r>
      <t>比較增減</t>
    </r>
    <r>
      <rPr>
        <sz val="12"/>
        <rFont val="Times New Roman"/>
        <family val="1"/>
      </rPr>
      <t>(-)</t>
    </r>
    <phoneticPr fontId="8" type="noConversion"/>
  </si>
  <si>
    <t>說　明</t>
    <phoneticPr fontId="8" type="noConversion"/>
  </si>
  <si>
    <t>金 額</t>
    <phoneticPr fontId="3" type="noConversion"/>
  </si>
  <si>
    <t>%</t>
    <phoneticPr fontId="3" type="noConversion"/>
  </si>
  <si>
    <t>總收入</t>
    <phoneticPr fontId="8" type="noConversion"/>
  </si>
  <si>
    <t xml:space="preserve">  提繳費收入</t>
    <phoneticPr fontId="8" type="noConversion"/>
  </si>
  <si>
    <t>　利息收入</t>
    <phoneticPr fontId="8" type="noConversion"/>
  </si>
  <si>
    <t>　投資利益</t>
    <phoneticPr fontId="8" type="noConversion"/>
  </si>
  <si>
    <t>　金融資產評價利益</t>
    <phoneticPr fontId="8" type="noConversion"/>
  </si>
  <si>
    <t>　什項收入</t>
    <phoneticPr fontId="8" type="noConversion"/>
  </si>
  <si>
    <t>已轉銷呆帳墊償案件經司法途徑收回之收入。</t>
    <phoneticPr fontId="3" type="noConversion"/>
  </si>
  <si>
    <t>總支出</t>
    <phoneticPr fontId="8" type="noConversion"/>
  </si>
  <si>
    <t>　投資損失</t>
    <phoneticPr fontId="8" type="noConversion"/>
  </si>
  <si>
    <t>　各項提存</t>
    <phoneticPr fontId="8" type="noConversion"/>
  </si>
  <si>
    <t>　什項支出</t>
    <phoneticPr fontId="8" type="noConversion"/>
  </si>
  <si>
    <t>本期賸餘(短絀－)</t>
    <phoneticPr fontId="8" type="noConversion"/>
  </si>
  <si>
    <r>
      <t>餘</t>
    </r>
    <r>
      <rPr>
        <sz val="22"/>
        <rFont val="Times New Roman"/>
        <family val="1"/>
      </rPr>
      <t xml:space="preserve"> </t>
    </r>
    <r>
      <rPr>
        <sz val="22"/>
        <rFont val="標楷體"/>
        <family val="4"/>
        <charset val="136"/>
      </rPr>
      <t>絀</t>
    </r>
    <r>
      <rPr>
        <sz val="22"/>
        <rFont val="Times New Roman"/>
        <family val="1"/>
      </rPr>
      <t xml:space="preserve"> </t>
    </r>
    <r>
      <rPr>
        <sz val="22"/>
        <rFont val="標楷體"/>
        <family val="4"/>
        <charset val="136"/>
      </rPr>
      <t>撥</t>
    </r>
    <r>
      <rPr>
        <sz val="22"/>
        <rFont val="Times New Roman"/>
        <family val="1"/>
      </rPr>
      <t xml:space="preserve"> </t>
    </r>
    <r>
      <rPr>
        <sz val="22"/>
        <rFont val="標楷體"/>
        <family val="4"/>
        <charset val="136"/>
      </rPr>
      <t>補</t>
    </r>
    <r>
      <rPr>
        <sz val="22"/>
        <rFont val="Times New Roman"/>
        <family val="1"/>
      </rPr>
      <t xml:space="preserve"> </t>
    </r>
    <r>
      <rPr>
        <sz val="22"/>
        <rFont val="標楷體"/>
        <family val="4"/>
        <charset val="136"/>
      </rPr>
      <t>預</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4" type="noConversion"/>
  </si>
  <si>
    <t>上 年 度 預 算 數</t>
    <phoneticPr fontId="8" type="noConversion"/>
  </si>
  <si>
    <t>項　　　目</t>
    <phoneticPr fontId="20" type="noConversion"/>
  </si>
  <si>
    <t>本 年 度 預 算 數</t>
    <phoneticPr fontId="2" type="noConversion"/>
  </si>
  <si>
    <t>說　　　明</t>
    <phoneticPr fontId="2" type="noConversion"/>
  </si>
  <si>
    <t>賸餘之部</t>
    <phoneticPr fontId="2" type="noConversion"/>
  </si>
  <si>
    <r>
      <t xml:space="preserve">    </t>
    </r>
    <r>
      <rPr>
        <sz val="12"/>
        <rFont val="標楷體"/>
        <family val="4"/>
        <charset val="136"/>
      </rPr>
      <t>本期賸餘</t>
    </r>
    <phoneticPr fontId="2" type="noConversion"/>
  </si>
  <si>
    <r>
      <t xml:space="preserve">    </t>
    </r>
    <r>
      <rPr>
        <sz val="12"/>
        <rFont val="標楷體"/>
        <family val="4"/>
        <charset val="136"/>
      </rPr>
      <t>前期未分配賸餘</t>
    </r>
    <phoneticPr fontId="2" type="noConversion"/>
  </si>
  <si>
    <t>-</t>
    <phoneticPr fontId="3" type="noConversion"/>
  </si>
  <si>
    <t>分配之部</t>
    <phoneticPr fontId="2" type="noConversion"/>
  </si>
  <si>
    <t>未分配賸餘</t>
    <phoneticPr fontId="2" type="noConversion"/>
  </si>
  <si>
    <t>留存本基金。</t>
    <phoneticPr fontId="2" type="noConversion"/>
  </si>
  <si>
    <t>本項目全數由勞動基金運用
局辦理。</t>
    <phoneticPr fontId="3" type="noConversion"/>
  </si>
  <si>
    <t xml:space="preserve">  　現金 </t>
    <phoneticPr fontId="4" type="noConversion"/>
  </si>
  <si>
    <t>　　  銀行存款</t>
    <phoneticPr fontId="4" type="noConversion"/>
  </si>
  <si>
    <t xml:space="preserve">  　流動金融資產 </t>
    <phoneticPr fontId="4" type="noConversion"/>
  </si>
  <si>
    <t xml:space="preserve">  　應收款項</t>
    <phoneticPr fontId="4" type="noConversion"/>
  </si>
  <si>
    <t>　    無活絡市場之債券投資－非流動</t>
    <phoneticPr fontId="3" type="noConversion"/>
  </si>
  <si>
    <t>　固定資產</t>
    <phoneticPr fontId="2" type="noConversion"/>
  </si>
  <si>
    <t>　  機械及設備</t>
    <phoneticPr fontId="4" type="noConversion"/>
  </si>
  <si>
    <t>　　  機械及設備</t>
    <phoneticPr fontId="20" type="noConversion"/>
  </si>
  <si>
    <t>　　  累計折舊－機械及設備</t>
    <phoneticPr fontId="4" type="noConversion"/>
  </si>
  <si>
    <t>　　交通及運輸設備</t>
    <phoneticPr fontId="4" type="noConversion"/>
  </si>
  <si>
    <t>　　  交通及運輸設備</t>
    <phoneticPr fontId="20" type="noConversion"/>
  </si>
  <si>
    <t>　　  累計折舊－交通及運輸設備</t>
    <phoneticPr fontId="4" type="noConversion"/>
  </si>
  <si>
    <t>　　  什項設備</t>
    <phoneticPr fontId="4" type="noConversion"/>
  </si>
  <si>
    <t>　　  累計折舊－什項設備</t>
    <phoneticPr fontId="4" type="noConversion"/>
  </si>
  <si>
    <t>　無形資產</t>
    <phoneticPr fontId="20" type="noConversion"/>
  </si>
  <si>
    <t>　　無形資產</t>
    <phoneticPr fontId="4" type="noConversion"/>
  </si>
  <si>
    <t>　　  電腦軟體</t>
    <phoneticPr fontId="3" type="noConversion"/>
  </si>
  <si>
    <t>　其他資產</t>
    <phoneticPr fontId="20" type="noConversion"/>
  </si>
  <si>
    <t>　　  催收提繳費</t>
    <phoneticPr fontId="3" type="noConversion"/>
  </si>
  <si>
    <t>　　  備抵呆帳－催收提繳費</t>
    <phoneticPr fontId="3" type="noConversion"/>
  </si>
  <si>
    <t>　　  催收墊償工資</t>
    <phoneticPr fontId="3" type="noConversion"/>
  </si>
  <si>
    <t>　　  備抵呆帳－催收墊償工資</t>
    <phoneticPr fontId="3" type="noConversion"/>
  </si>
  <si>
    <t>資   產   合   計</t>
    <phoneticPr fontId="2" type="noConversion"/>
  </si>
  <si>
    <t>負債</t>
    <phoneticPr fontId="4" type="noConversion"/>
  </si>
  <si>
    <t>　流動負債</t>
    <phoneticPr fontId="2" type="noConversion"/>
  </si>
  <si>
    <t>　  應付款項</t>
    <phoneticPr fontId="2" type="noConversion"/>
  </si>
  <si>
    <t>　　  應付代收款</t>
    <phoneticPr fontId="2" type="noConversion"/>
  </si>
  <si>
    <t>　　  應付費用</t>
    <phoneticPr fontId="2" type="noConversion"/>
  </si>
  <si>
    <t>　　  其他應付款</t>
    <phoneticPr fontId="2" type="noConversion"/>
  </si>
  <si>
    <t>　  預收款項</t>
    <phoneticPr fontId="2" type="noConversion"/>
  </si>
  <si>
    <t>　 　 預收提繳費</t>
    <phoneticPr fontId="2" type="noConversion"/>
  </si>
  <si>
    <t>公積及餘絀</t>
    <phoneticPr fontId="2" type="noConversion"/>
  </si>
  <si>
    <t>　累積餘絀</t>
    <phoneticPr fontId="2" type="noConversion"/>
  </si>
  <si>
    <t>　  累積賸餘（短絀－）</t>
    <phoneticPr fontId="2" type="noConversion"/>
  </si>
  <si>
    <t>　  　累積賸餘（短絀－）</t>
    <phoneticPr fontId="4" type="noConversion"/>
  </si>
  <si>
    <t>負 債 、 公 積 及 餘 絀 合 計</t>
    <phoneticPr fontId="2" type="noConversion"/>
  </si>
  <si>
    <t xml:space="preserve">      公平價值變動列入餘絀之金融資產－流動</t>
    <phoneticPr fontId="3" type="noConversion"/>
  </si>
  <si>
    <t xml:space="preserve">      整－流動</t>
    <phoneticPr fontId="3" type="noConversion"/>
  </si>
  <si>
    <t xml:space="preserve">      公平價值變動列入餘絀之金融資產評價調</t>
    <phoneticPr fontId="3" type="noConversion"/>
  </si>
  <si>
    <r>
      <t xml:space="preserve">          </t>
    </r>
    <r>
      <rPr>
        <sz val="14"/>
        <rFont val="標楷體"/>
        <family val="4"/>
        <charset val="136"/>
      </rPr>
      <t>係購置消防器材、滅火器換藥維修等編列其他費用</t>
    </r>
    <r>
      <rPr>
        <sz val="14"/>
        <rFont val="Times New Roman"/>
        <family val="1"/>
      </rPr>
      <t>2</t>
    </r>
    <r>
      <rPr>
        <sz val="14"/>
        <rFont val="標楷體"/>
        <family val="4"/>
        <charset val="136"/>
      </rPr>
      <t>千元。</t>
    </r>
    <r>
      <rPr>
        <sz val="14"/>
        <rFont val="Times New Roman"/>
        <family val="1"/>
      </rPr>
      <t xml:space="preserve">  </t>
    </r>
    <phoneticPr fontId="3" type="noConversion"/>
  </si>
  <si>
    <r>
      <t>中</t>
    </r>
    <r>
      <rPr>
        <sz val="14"/>
        <rFont val="Times New Roman"/>
        <family val="1"/>
      </rPr>
      <t xml:space="preserve"> </t>
    </r>
    <r>
      <rPr>
        <sz val="14"/>
        <rFont val="標楷體"/>
        <family val="4"/>
        <charset val="136"/>
      </rPr>
      <t>華</t>
    </r>
    <r>
      <rPr>
        <sz val="14"/>
        <rFont val="Times New Roman"/>
        <family val="1"/>
      </rPr>
      <t xml:space="preserve"> </t>
    </r>
    <r>
      <rPr>
        <sz val="14"/>
        <rFont val="標楷體"/>
        <family val="4"/>
        <charset val="136"/>
      </rPr>
      <t>民</t>
    </r>
    <r>
      <rPr>
        <sz val="14"/>
        <rFont val="Times New Roman"/>
        <family val="1"/>
      </rPr>
      <t xml:space="preserve"> </t>
    </r>
    <r>
      <rPr>
        <sz val="14"/>
        <rFont val="標楷體"/>
        <family val="4"/>
        <charset val="136"/>
      </rPr>
      <t>國</t>
    </r>
    <r>
      <rPr>
        <sz val="14"/>
        <rFont val="Times New Roman"/>
        <family val="1"/>
      </rPr>
      <t xml:space="preserve"> 105 </t>
    </r>
    <r>
      <rPr>
        <sz val="14"/>
        <rFont val="標楷體"/>
        <family val="4"/>
        <charset val="136"/>
      </rPr>
      <t>年</t>
    </r>
    <r>
      <rPr>
        <sz val="14"/>
        <rFont val="Times New Roman"/>
        <family val="1"/>
      </rPr>
      <t xml:space="preserve"> </t>
    </r>
    <r>
      <rPr>
        <sz val="14"/>
        <rFont val="標楷體"/>
        <family val="4"/>
        <charset val="136"/>
      </rPr>
      <t>度</t>
    </r>
    <phoneticPr fontId="4" type="noConversion"/>
  </si>
  <si>
    <r>
      <t xml:space="preserve">中 華 民 國 </t>
    </r>
    <r>
      <rPr>
        <sz val="14"/>
        <rFont val="Times New Roman"/>
        <family val="1"/>
      </rPr>
      <t>105</t>
    </r>
    <r>
      <rPr>
        <sz val="14"/>
        <rFont val="標楷體"/>
        <family val="4"/>
        <charset val="136"/>
      </rPr>
      <t xml:space="preserve"> 年 度</t>
    </r>
    <phoneticPr fontId="8" type="noConversion"/>
  </si>
  <si>
    <r>
      <t xml:space="preserve">中 華 民 國 </t>
    </r>
    <r>
      <rPr>
        <sz val="14"/>
        <rFont val="Times New Roman"/>
        <family val="1"/>
      </rPr>
      <t>105</t>
    </r>
    <r>
      <rPr>
        <sz val="14"/>
        <rFont val="標楷體"/>
        <family val="4"/>
        <charset val="136"/>
      </rPr>
      <t xml:space="preserve"> 年 度</t>
    </r>
    <phoneticPr fontId="4" type="noConversion"/>
  </si>
  <si>
    <r>
      <t>　　中</t>
    </r>
    <r>
      <rPr>
        <sz val="14"/>
        <rFont val="Times New Roman"/>
        <family val="1"/>
      </rPr>
      <t xml:space="preserve"> </t>
    </r>
    <r>
      <rPr>
        <sz val="14"/>
        <rFont val="標楷體"/>
        <family val="4"/>
        <charset val="136"/>
      </rPr>
      <t>華</t>
    </r>
    <r>
      <rPr>
        <sz val="14"/>
        <rFont val="Times New Roman"/>
        <family val="1"/>
      </rPr>
      <t xml:space="preserve"> </t>
    </r>
    <r>
      <rPr>
        <sz val="14"/>
        <rFont val="標楷體"/>
        <family val="4"/>
        <charset val="136"/>
      </rPr>
      <t>民</t>
    </r>
    <r>
      <rPr>
        <sz val="14"/>
        <rFont val="Times New Roman"/>
        <family val="1"/>
      </rPr>
      <t xml:space="preserve"> </t>
    </r>
    <r>
      <rPr>
        <sz val="14"/>
        <rFont val="標楷體"/>
        <family val="4"/>
        <charset val="136"/>
      </rPr>
      <t>國</t>
    </r>
    <r>
      <rPr>
        <sz val="14"/>
        <rFont val="Times New Roman"/>
        <family val="1"/>
      </rPr>
      <t xml:space="preserve"> 105 </t>
    </r>
    <r>
      <rPr>
        <sz val="14"/>
        <rFont val="標楷體"/>
        <family val="4"/>
        <charset val="136"/>
      </rPr>
      <t>年</t>
    </r>
    <r>
      <rPr>
        <sz val="14"/>
        <rFont val="Times New Roman"/>
        <family val="1"/>
      </rPr>
      <t xml:space="preserve"> </t>
    </r>
    <r>
      <rPr>
        <sz val="14"/>
        <rFont val="標楷體"/>
        <family val="4"/>
        <charset val="136"/>
      </rPr>
      <t>度</t>
    </r>
    <phoneticPr fontId="4" type="noConversion"/>
  </si>
  <si>
    <r>
      <t>中</t>
    </r>
    <r>
      <rPr>
        <sz val="14"/>
        <rFont val="Times New Roman"/>
        <family val="1"/>
      </rPr>
      <t xml:space="preserve"> </t>
    </r>
    <r>
      <rPr>
        <sz val="14"/>
        <rFont val="標楷體"/>
        <family val="4"/>
        <charset val="136"/>
      </rPr>
      <t>華</t>
    </r>
    <r>
      <rPr>
        <sz val="14"/>
        <rFont val="Times New Roman"/>
        <family val="1"/>
      </rPr>
      <t xml:space="preserve"> </t>
    </r>
    <r>
      <rPr>
        <sz val="14"/>
        <rFont val="標楷體"/>
        <family val="4"/>
        <charset val="136"/>
      </rPr>
      <t>民</t>
    </r>
    <r>
      <rPr>
        <sz val="14"/>
        <rFont val="Times New Roman"/>
        <family val="1"/>
      </rPr>
      <t xml:space="preserve"> </t>
    </r>
    <r>
      <rPr>
        <sz val="14"/>
        <rFont val="標楷體"/>
        <family val="4"/>
        <charset val="136"/>
      </rPr>
      <t>國</t>
    </r>
    <r>
      <rPr>
        <sz val="14"/>
        <rFont val="Times New Roman"/>
        <family val="1"/>
      </rPr>
      <t xml:space="preserve"> 105 </t>
    </r>
    <r>
      <rPr>
        <sz val="14"/>
        <rFont val="標楷體"/>
        <family val="4"/>
        <charset val="136"/>
      </rPr>
      <t>年</t>
    </r>
    <r>
      <rPr>
        <sz val="14"/>
        <rFont val="Times New Roman"/>
        <family val="1"/>
      </rPr>
      <t xml:space="preserve"> </t>
    </r>
    <r>
      <rPr>
        <sz val="14"/>
        <rFont val="標楷體"/>
        <family val="4"/>
        <charset val="136"/>
      </rPr>
      <t>度</t>
    </r>
    <phoneticPr fontId="8" type="noConversion"/>
  </si>
  <si>
    <t>係減少金融資產。</t>
    <phoneticPr fontId="2" type="noConversion"/>
  </si>
  <si>
    <r>
      <t>331,346</t>
    </r>
    <r>
      <rPr>
        <sz val="12"/>
        <rFont val="標楷體"/>
        <family val="4"/>
        <charset val="136"/>
      </rPr>
      <t>千元</t>
    </r>
    <phoneticPr fontId="2" type="noConversion"/>
  </si>
  <si>
    <r>
      <t>1,185</t>
    </r>
    <r>
      <rPr>
        <sz val="12"/>
        <rFont val="標楷體"/>
        <family val="4"/>
        <charset val="136"/>
      </rPr>
      <t>千元</t>
    </r>
    <phoneticPr fontId="2" type="noConversion"/>
  </si>
  <si>
    <r>
      <t>321,094</t>
    </r>
    <r>
      <rPr>
        <sz val="12"/>
        <rFont val="標楷體"/>
        <family val="4"/>
        <charset val="136"/>
      </rPr>
      <t>千元</t>
    </r>
    <phoneticPr fontId="2" type="noConversion"/>
  </si>
  <si>
    <r>
      <t>30,161</t>
    </r>
    <r>
      <rPr>
        <sz val="12"/>
        <rFont val="標楷體"/>
        <family val="4"/>
        <charset val="136"/>
      </rPr>
      <t>千元</t>
    </r>
    <phoneticPr fontId="2" type="noConversion"/>
  </si>
  <si>
    <r>
      <t>96</t>
    </r>
    <r>
      <rPr>
        <sz val="12"/>
        <rFont val="標楷體"/>
        <family val="4"/>
        <charset val="136"/>
      </rPr>
      <t>千元</t>
    </r>
    <phoneticPr fontId="2" type="noConversion"/>
  </si>
  <si>
    <t>適用勞基法有一定雇主之提繳單位</t>
    <phoneticPr fontId="8" type="noConversion"/>
  </si>
  <si>
    <t>適用勞基法有一定雇主之提繳人數</t>
    <phoneticPr fontId="8" type="noConversion"/>
  </si>
  <si>
    <r>
      <t>平均月</t>
    </r>
    <r>
      <rPr>
        <sz val="11"/>
        <rFont val="Times New Roman"/>
        <family val="1"/>
      </rPr>
      <t xml:space="preserve">      </t>
    </r>
    <r>
      <rPr>
        <sz val="11"/>
        <rFont val="標楷體"/>
        <family val="4"/>
        <charset val="136"/>
      </rPr>
      <t>提繳　工資</t>
    </r>
    <phoneticPr fontId="8" type="noConversion"/>
  </si>
  <si>
    <r>
      <t>每月提繳</t>
    </r>
    <r>
      <rPr>
        <sz val="11"/>
        <color indexed="8"/>
        <rFont val="Times New Roman"/>
        <family val="1"/>
      </rPr>
      <t xml:space="preserve">                    </t>
    </r>
    <r>
      <rPr>
        <sz val="11"/>
        <color indexed="8"/>
        <rFont val="標楷體"/>
        <family val="4"/>
        <charset val="136"/>
      </rPr>
      <t>工資總額</t>
    </r>
    <r>
      <rPr>
        <sz val="11"/>
        <color indexed="8"/>
        <rFont val="Times New Roman"/>
        <family val="1"/>
      </rPr>
      <t xml:space="preserve">                    </t>
    </r>
    <r>
      <rPr>
        <sz val="10"/>
        <color indexed="8"/>
        <rFont val="Times New Roman"/>
        <family val="1"/>
      </rPr>
      <t>(</t>
    </r>
    <r>
      <rPr>
        <sz val="10"/>
        <color indexed="8"/>
        <rFont val="標楷體"/>
        <family val="4"/>
        <charset val="136"/>
      </rPr>
      <t>新臺幣元</t>
    </r>
    <r>
      <rPr>
        <sz val="10"/>
        <color indexed="8"/>
        <rFont val="Times New Roman"/>
        <family val="1"/>
      </rPr>
      <t>)</t>
    </r>
    <phoneticPr fontId="8" type="noConversion"/>
  </si>
  <si>
    <t>投資公債、庫券、公司債及
金融債券等。</t>
    <phoneticPr fontId="3" type="noConversion"/>
  </si>
  <si>
    <t>國內債券投資帳戶維護費。(本科目全數由勞動基金運用局辦理。)</t>
    <phoneticPr fontId="3" type="noConversion"/>
  </si>
  <si>
    <r>
      <t>1.</t>
    </r>
    <r>
      <rPr>
        <sz val="12"/>
        <color indexed="9"/>
        <rFont val="標楷體"/>
        <family val="4"/>
        <charset val="136"/>
      </rPr>
      <t>計提</t>
    </r>
    <r>
      <rPr>
        <sz val="12"/>
        <rFont val="標楷體"/>
        <family val="4"/>
        <charset val="136"/>
      </rPr>
      <t>催收墊償資遣費</t>
    </r>
    <phoneticPr fontId="8" type="noConversion"/>
  </si>
  <si>
    <r>
      <t>1.</t>
    </r>
    <r>
      <rPr>
        <sz val="12"/>
        <color indexed="9"/>
        <rFont val="標楷體"/>
        <family val="4"/>
        <charset val="136"/>
      </rPr>
      <t>計提</t>
    </r>
    <r>
      <rPr>
        <sz val="12"/>
        <rFont val="標楷體"/>
        <family val="4"/>
        <charset val="136"/>
      </rPr>
      <t>催收墊償退休金</t>
    </r>
    <phoneticPr fontId="8" type="noConversion"/>
  </si>
  <si>
    <t>　金融資產評價損失</t>
    <phoneticPr fontId="8" type="noConversion"/>
  </si>
  <si>
    <t>金融資產評價損失</t>
    <phoneticPr fontId="2" type="noConversion"/>
  </si>
  <si>
    <t xml:space="preserve">  催收墊償退休金</t>
    <phoneticPr fontId="3" type="noConversion"/>
  </si>
  <si>
    <t>　　  應收利息</t>
    <phoneticPr fontId="3" type="noConversion"/>
  </si>
  <si>
    <t>　　  應收提繳費</t>
    <phoneticPr fontId="3" type="noConversion"/>
  </si>
  <si>
    <t>　  　其他應收款</t>
    <phoneticPr fontId="3" type="noConversion"/>
  </si>
  <si>
    <t xml:space="preserve">    長期投資</t>
    <phoneticPr fontId="20" type="noConversion"/>
  </si>
  <si>
    <t xml:space="preserve">  基金長期投資及應收款</t>
    <phoneticPr fontId="4" type="noConversion"/>
  </si>
  <si>
    <t>　　  催收墊償資遣費</t>
    <phoneticPr fontId="3" type="noConversion"/>
  </si>
  <si>
    <t>　　  備抵呆帳－催收墊償資遣費</t>
    <phoneticPr fontId="3" type="noConversion"/>
  </si>
  <si>
    <t>　　  催收墊償退休金</t>
    <phoneticPr fontId="3" type="noConversion"/>
  </si>
  <si>
    <t>　　  備抵呆帳－催收墊償退休金</t>
    <phoneticPr fontId="3" type="noConversion"/>
  </si>
  <si>
    <r>
      <t>103</t>
    </r>
    <r>
      <rPr>
        <sz val="11"/>
        <rFont val="標楷體"/>
        <family val="4"/>
        <charset val="136"/>
      </rPr>
      <t>年</t>
    </r>
    <r>
      <rPr>
        <sz val="11"/>
        <rFont val="Times New Roman"/>
        <family val="1"/>
      </rPr>
      <t>12</t>
    </r>
    <r>
      <rPr>
        <sz val="11"/>
        <rFont val="標楷體"/>
        <family val="4"/>
        <charset val="136"/>
      </rPr>
      <t>月</t>
    </r>
    <r>
      <rPr>
        <sz val="11"/>
        <rFont val="Times New Roman"/>
        <family val="1"/>
      </rPr>
      <t>31</t>
    </r>
    <r>
      <rPr>
        <sz val="11"/>
        <rFont val="標楷體"/>
        <family val="4"/>
        <charset val="136"/>
      </rPr>
      <t>日　　　　　實際數</t>
    </r>
    <phoneticPr fontId="20" type="noConversion"/>
  </si>
  <si>
    <r>
      <t>105</t>
    </r>
    <r>
      <rPr>
        <sz val="11"/>
        <rFont val="標楷體"/>
        <family val="4"/>
        <charset val="136"/>
      </rPr>
      <t>年</t>
    </r>
    <r>
      <rPr>
        <sz val="11"/>
        <rFont val="Times New Roman"/>
        <family val="1"/>
      </rPr>
      <t>12</t>
    </r>
    <r>
      <rPr>
        <sz val="11"/>
        <rFont val="標楷體"/>
        <family val="4"/>
        <charset val="136"/>
      </rPr>
      <t>月</t>
    </r>
    <r>
      <rPr>
        <sz val="11"/>
        <rFont val="Times New Roman"/>
        <family val="1"/>
      </rPr>
      <t>31</t>
    </r>
    <r>
      <rPr>
        <sz val="11"/>
        <rFont val="標楷體"/>
        <family val="4"/>
        <charset val="136"/>
      </rPr>
      <t>日　　　　預計數</t>
    </r>
    <phoneticPr fontId="20" type="noConversion"/>
  </si>
  <si>
    <r>
      <t>104</t>
    </r>
    <r>
      <rPr>
        <sz val="11"/>
        <rFont val="標楷體"/>
        <family val="4"/>
        <charset val="136"/>
      </rPr>
      <t>年</t>
    </r>
    <r>
      <rPr>
        <sz val="11"/>
        <rFont val="Times New Roman"/>
        <family val="1"/>
      </rPr>
      <t>12</t>
    </r>
    <r>
      <rPr>
        <sz val="11"/>
        <rFont val="標楷體"/>
        <family val="4"/>
        <charset val="136"/>
      </rPr>
      <t>月</t>
    </r>
    <r>
      <rPr>
        <sz val="11"/>
        <rFont val="Times New Roman"/>
        <family val="1"/>
      </rPr>
      <t>31</t>
    </r>
    <r>
      <rPr>
        <sz val="11"/>
        <rFont val="標楷體"/>
        <family val="4"/>
        <charset val="136"/>
      </rPr>
      <t>日　　　　預計數</t>
    </r>
    <phoneticPr fontId="20" type="noConversion"/>
  </si>
  <si>
    <r>
      <t>依全民健康保險法、公教人員保險法、勞工保險條例及就業保險法之規定編列分擔員工及眷屬保險費，另按</t>
    </r>
    <r>
      <rPr>
        <sz val="12"/>
        <rFont val="Times New Roman"/>
        <family val="1"/>
      </rPr>
      <t>40</t>
    </r>
    <r>
      <rPr>
        <sz val="12"/>
        <rFont val="標楷體"/>
        <family val="4"/>
        <charset val="136"/>
      </rPr>
      <t>歲以上每人</t>
    </r>
    <r>
      <rPr>
        <sz val="12"/>
        <rFont val="Times New Roman"/>
        <family val="1"/>
      </rPr>
      <t>2</t>
    </r>
    <r>
      <rPr>
        <sz val="12"/>
        <rFont val="標楷體"/>
        <family val="4"/>
        <charset val="136"/>
      </rPr>
      <t>年</t>
    </r>
    <r>
      <rPr>
        <sz val="12"/>
        <rFont val="Times New Roman"/>
        <family val="1"/>
      </rPr>
      <t>1</t>
    </r>
    <r>
      <rPr>
        <sz val="12"/>
        <rFont val="標楷體"/>
        <family val="4"/>
        <charset val="136"/>
      </rPr>
      <t>次之健康檢查補助費</t>
    </r>
    <r>
      <rPr>
        <sz val="12"/>
        <rFont val="Times New Roman"/>
        <family val="1"/>
      </rPr>
      <t>3,500</t>
    </r>
    <r>
      <rPr>
        <sz val="12"/>
        <rFont val="標楷體"/>
        <family val="4"/>
        <charset val="136"/>
      </rPr>
      <t>元標準編列傷病醫藥費，並依行政院訂頒「行政院與所屬中央及地方各機關公務人員休假改進措施」規定編列員工休假補助費，以上合計編列</t>
    </r>
    <r>
      <rPr>
        <sz val="12"/>
        <rFont val="Times New Roman"/>
        <family val="1"/>
      </rPr>
      <t>2,105</t>
    </r>
    <r>
      <rPr>
        <sz val="12"/>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</si>
  <si>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按業務實際需要編列郵費、電話費及數據通信費</t>
    </r>
    <r>
      <rPr>
        <sz val="14"/>
        <rFont val="Times New Roman"/>
        <family val="1"/>
      </rPr>
      <t>1,010</t>
    </r>
    <r>
      <rPr>
        <sz val="14"/>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</si>
  <si>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按業務實際需要及國內出差旅費支付標準等編列</t>
    </r>
    <r>
      <rPr>
        <sz val="14"/>
        <rFont val="Times New Roman"/>
        <family val="1"/>
      </rPr>
      <t>54</t>
    </r>
    <r>
      <rPr>
        <sz val="14"/>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</si>
  <si>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按業務實際需要編列交通及運輸設備保險費</t>
    </r>
    <r>
      <rPr>
        <sz val="14"/>
        <rFont val="Times New Roman"/>
        <family val="1"/>
      </rPr>
      <t>4</t>
    </r>
    <r>
      <rPr>
        <sz val="14"/>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</si>
  <si>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　按業務實際需要編列公務車輛之燃料及油脂</t>
    </r>
    <r>
      <rPr>
        <sz val="14"/>
        <rFont val="Times New Roman"/>
        <family val="1"/>
      </rPr>
      <t>22</t>
    </r>
    <r>
      <rPr>
        <sz val="14"/>
        <rFont val="標楷體"/>
        <family val="4"/>
        <charset val="136"/>
      </rPr>
      <t>千元。</t>
    </r>
    <phoneticPr fontId="2" type="noConversion"/>
  </si>
  <si>
    <r>
      <t xml:space="preserve">          </t>
    </r>
    <r>
      <rPr>
        <sz val="14"/>
        <rFont val="標楷體"/>
        <family val="4"/>
        <charset val="136"/>
      </rPr>
      <t>按業務實際需要編列公務車輛使用牌照稅</t>
    </r>
    <r>
      <rPr>
        <sz val="14"/>
        <rFont val="Times New Roman"/>
        <family val="1"/>
      </rPr>
      <t>11</t>
    </r>
    <r>
      <rPr>
        <sz val="14"/>
        <rFont val="標楷體"/>
        <family val="4"/>
        <charset val="136"/>
      </rPr>
      <t>千元。</t>
    </r>
    <r>
      <rPr>
        <sz val="14"/>
        <rFont val="Times New Roman"/>
        <family val="1"/>
      </rPr>
      <t xml:space="preserve"> </t>
    </r>
    <phoneticPr fontId="3" type="noConversion"/>
  </si>
  <si>
    <t xml:space="preserve">  業務費用</t>
    <phoneticPr fontId="8" type="noConversion"/>
  </si>
  <si>
    <t>　業務費用</t>
    <phoneticPr fontId="2" type="noConversion"/>
  </si>
  <si>
    <t>提列呆帳金額係按催收提繳費、催收墊償工資、催收墊償退休金及催收墊償資遣費餘額依回收情況估算。</t>
    <phoneticPr fontId="3" type="noConversion"/>
  </si>
  <si>
    <t>業務費用</t>
    <phoneticPr fontId="2" type="noConversion"/>
  </si>
  <si>
    <t xml:space="preserve">  催收墊償資遣費</t>
    <phoneticPr fontId="3" type="noConversion"/>
  </si>
  <si>
    <r>
      <t>業</t>
    </r>
    <r>
      <rPr>
        <sz val="22"/>
        <rFont val="Times New Roman"/>
        <family val="1"/>
      </rPr>
      <t xml:space="preserve"> </t>
    </r>
    <r>
      <rPr>
        <sz val="22"/>
        <rFont val="標楷體"/>
        <family val="4"/>
        <charset val="136"/>
      </rPr>
      <t>務</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用</t>
    </r>
    <r>
      <rPr>
        <sz val="22"/>
        <rFont val="Times New Roman"/>
        <family val="1"/>
      </rPr>
      <t xml:space="preserve"> </t>
    </r>
    <r>
      <rPr>
        <sz val="22"/>
        <rFont val="標楷體"/>
        <family val="4"/>
        <charset val="136"/>
      </rPr>
      <t>分</t>
    </r>
    <r>
      <rPr>
        <sz val="22"/>
        <rFont val="Times New Roman"/>
        <family val="1"/>
      </rPr>
      <t xml:space="preserve"> </t>
    </r>
    <r>
      <rPr>
        <sz val="22"/>
        <rFont val="標楷體"/>
        <family val="4"/>
        <charset val="136"/>
      </rPr>
      <t>析</t>
    </r>
    <r>
      <rPr>
        <sz val="22"/>
        <rFont val="Times New Roman"/>
        <family val="1"/>
      </rPr>
      <t xml:space="preserve"> </t>
    </r>
    <r>
      <rPr>
        <sz val="22"/>
        <rFont val="標楷體"/>
        <family val="4"/>
        <charset val="136"/>
      </rPr>
      <t>表</t>
    </r>
    <phoneticPr fontId="4" type="noConversion"/>
  </si>
  <si>
    <r>
      <t>業</t>
    </r>
    <r>
      <rPr>
        <sz val="22"/>
        <rFont val="Times New Roman"/>
        <family val="1"/>
      </rPr>
      <t xml:space="preserve"> </t>
    </r>
    <r>
      <rPr>
        <sz val="22"/>
        <rFont val="標楷體"/>
        <family val="4"/>
        <charset val="136"/>
      </rPr>
      <t>務</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用</t>
    </r>
    <r>
      <rPr>
        <sz val="22"/>
        <rFont val="Times New Roman"/>
        <family val="1"/>
      </rPr>
      <t xml:space="preserve"> </t>
    </r>
    <r>
      <rPr>
        <sz val="22"/>
        <rFont val="標楷體"/>
        <family val="4"/>
        <charset val="136"/>
      </rPr>
      <t>說</t>
    </r>
    <r>
      <rPr>
        <sz val="22"/>
        <rFont val="Times New Roman"/>
        <family val="1"/>
      </rPr>
      <t xml:space="preserve"> </t>
    </r>
    <r>
      <rPr>
        <sz val="22"/>
        <rFont val="標楷體"/>
        <family val="4"/>
        <charset val="136"/>
      </rPr>
      <t>明</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</si>
  <si>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按業務實際需要編列辦公用品、報章什誌、食品及用品消耗等</t>
    </r>
    <r>
      <rPr>
        <sz val="14"/>
        <rFont val="Times New Roman"/>
        <family val="1"/>
      </rPr>
      <t>257</t>
    </r>
    <r>
      <rPr>
        <sz val="14"/>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</si>
  <si>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按業務實際需要編列房屋、機械、交通運輸及什項設備修護費</t>
    </r>
    <r>
      <rPr>
        <sz val="14"/>
        <rFont val="Times New Roman"/>
        <family val="1"/>
      </rPr>
      <t>125</t>
    </r>
    <r>
      <rPr>
        <sz val="14"/>
        <rFont val="標楷體"/>
        <family val="4"/>
        <charset val="136"/>
      </rPr>
      <t>千元。</t>
    </r>
    <phoneticPr fontId="2" type="noConversion"/>
  </si>
  <si>
    <r>
      <t>收</t>
    </r>
    <r>
      <rPr>
        <sz val="24"/>
        <rFont val="Times New Roman"/>
        <family val="1"/>
      </rPr>
      <t xml:space="preserve"> </t>
    </r>
    <r>
      <rPr>
        <sz val="24"/>
        <rFont val="標楷體"/>
        <family val="4"/>
        <charset val="136"/>
      </rPr>
      <t>支</t>
    </r>
    <r>
      <rPr>
        <sz val="24"/>
        <rFont val="Times New Roman"/>
        <family val="1"/>
      </rPr>
      <t xml:space="preserve"> </t>
    </r>
    <r>
      <rPr>
        <sz val="24"/>
        <rFont val="標楷體"/>
        <family val="4"/>
        <charset val="136"/>
      </rPr>
      <t>餘</t>
    </r>
    <r>
      <rPr>
        <sz val="24"/>
        <rFont val="Times New Roman"/>
        <family val="1"/>
      </rPr>
      <t xml:space="preserve"> </t>
    </r>
    <r>
      <rPr>
        <sz val="24"/>
        <rFont val="標楷體"/>
        <family val="4"/>
        <charset val="136"/>
      </rPr>
      <t>絀</t>
    </r>
    <r>
      <rPr>
        <sz val="24"/>
        <rFont val="Times New Roman"/>
        <family val="1"/>
      </rPr>
      <t xml:space="preserve"> </t>
    </r>
    <r>
      <rPr>
        <sz val="24"/>
        <rFont val="標楷體"/>
        <family val="4"/>
        <charset val="136"/>
      </rPr>
      <t>預</t>
    </r>
    <r>
      <rPr>
        <sz val="24"/>
        <rFont val="Times New Roman"/>
        <family val="1"/>
      </rPr>
      <t xml:space="preserve"> </t>
    </r>
    <r>
      <rPr>
        <sz val="24"/>
        <rFont val="標楷體"/>
        <family val="4"/>
        <charset val="136"/>
      </rPr>
      <t>計</t>
    </r>
    <r>
      <rPr>
        <sz val="24"/>
        <rFont val="Times New Roman"/>
        <family val="1"/>
      </rPr>
      <t xml:space="preserve"> </t>
    </r>
    <r>
      <rPr>
        <sz val="24"/>
        <rFont val="標楷體"/>
        <family val="4"/>
        <charset val="136"/>
      </rPr>
      <t>表</t>
    </r>
    <phoneticPr fontId="4" type="noConversion"/>
  </si>
  <si>
    <r>
      <t>積</t>
    </r>
    <r>
      <rPr>
        <u/>
        <sz val="22"/>
        <rFont val="Times New Roman"/>
        <family val="1"/>
      </rPr>
      <t xml:space="preserve"> </t>
    </r>
    <r>
      <rPr>
        <u/>
        <sz val="22"/>
        <rFont val="標楷體"/>
        <family val="4"/>
        <charset val="136"/>
      </rPr>
      <t>欠</t>
    </r>
    <r>
      <rPr>
        <u/>
        <sz val="22"/>
        <rFont val="Times New Roman"/>
        <family val="1"/>
      </rPr>
      <t xml:space="preserve"> </t>
    </r>
    <r>
      <rPr>
        <u/>
        <sz val="22"/>
        <rFont val="標楷體"/>
        <family val="4"/>
        <charset val="136"/>
      </rPr>
      <t>工</t>
    </r>
    <r>
      <rPr>
        <u/>
        <sz val="22"/>
        <rFont val="Times New Roman"/>
        <family val="1"/>
      </rPr>
      <t xml:space="preserve"> </t>
    </r>
    <r>
      <rPr>
        <u/>
        <sz val="22"/>
        <rFont val="標楷體"/>
        <family val="4"/>
        <charset val="136"/>
      </rPr>
      <t>資</t>
    </r>
    <r>
      <rPr>
        <u/>
        <sz val="22"/>
        <rFont val="Times New Roman"/>
        <family val="1"/>
      </rPr>
      <t xml:space="preserve"> </t>
    </r>
    <r>
      <rPr>
        <u/>
        <sz val="22"/>
        <rFont val="標楷體"/>
        <family val="4"/>
        <charset val="136"/>
      </rPr>
      <t>墊</t>
    </r>
    <r>
      <rPr>
        <u/>
        <sz val="22"/>
        <rFont val="Times New Roman"/>
        <family val="1"/>
      </rPr>
      <t xml:space="preserve"> </t>
    </r>
    <r>
      <rPr>
        <u/>
        <sz val="22"/>
        <rFont val="標楷體"/>
        <family val="4"/>
        <charset val="136"/>
      </rPr>
      <t>償</t>
    </r>
    <r>
      <rPr>
        <u/>
        <sz val="22"/>
        <rFont val="Times New Roman"/>
        <family val="1"/>
      </rPr>
      <t xml:space="preserve"> </t>
    </r>
    <r>
      <rPr>
        <u/>
        <sz val="22"/>
        <rFont val="標楷體"/>
        <family val="4"/>
        <charset val="136"/>
      </rPr>
      <t>基</t>
    </r>
    <r>
      <rPr>
        <u/>
        <sz val="22"/>
        <rFont val="Times New Roman"/>
        <family val="1"/>
      </rPr>
      <t xml:space="preserve"> </t>
    </r>
    <r>
      <rPr>
        <u/>
        <sz val="22"/>
        <rFont val="標楷體"/>
        <family val="4"/>
        <charset val="136"/>
      </rPr>
      <t>金</t>
    </r>
    <phoneticPr fontId="4"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</si>
  <si>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 xml:space="preserve"> 105 </t>
    </r>
    <r>
      <rPr>
        <sz val="16"/>
        <rFont val="標楷體"/>
        <family val="4"/>
        <charset val="136"/>
      </rPr>
      <t>年</t>
    </r>
    <r>
      <rPr>
        <sz val="16"/>
        <rFont val="Times New Roman"/>
        <family val="1"/>
      </rPr>
      <t xml:space="preserve"> </t>
    </r>
    <r>
      <rPr>
        <sz val="16"/>
        <rFont val="標楷體"/>
        <family val="4"/>
        <charset val="136"/>
      </rPr>
      <t>度</t>
    </r>
    <phoneticPr fontId="4" type="noConversion"/>
  </si>
  <si>
    <r>
      <t>提</t>
    </r>
    <r>
      <rPr>
        <sz val="24"/>
        <rFont val="Times New Roman"/>
        <family val="1"/>
      </rPr>
      <t xml:space="preserve"> </t>
    </r>
    <r>
      <rPr>
        <sz val="24"/>
        <rFont val="標楷體"/>
        <family val="4"/>
        <charset val="136"/>
      </rPr>
      <t>繳</t>
    </r>
    <r>
      <rPr>
        <sz val="24"/>
        <rFont val="Times New Roman"/>
        <family val="1"/>
      </rPr>
      <t xml:space="preserve"> </t>
    </r>
    <r>
      <rPr>
        <sz val="24"/>
        <rFont val="標楷體"/>
        <family val="4"/>
        <charset val="136"/>
      </rPr>
      <t>費</t>
    </r>
    <r>
      <rPr>
        <sz val="24"/>
        <rFont val="Times New Roman"/>
        <family val="1"/>
      </rPr>
      <t xml:space="preserve"> </t>
    </r>
    <r>
      <rPr>
        <sz val="24"/>
        <rFont val="標楷體"/>
        <family val="4"/>
        <charset val="136"/>
      </rPr>
      <t>收</t>
    </r>
    <r>
      <rPr>
        <sz val="24"/>
        <rFont val="Times New Roman"/>
        <family val="1"/>
      </rPr>
      <t xml:space="preserve"> </t>
    </r>
    <r>
      <rPr>
        <sz val="24"/>
        <rFont val="標楷體"/>
        <family val="4"/>
        <charset val="136"/>
      </rPr>
      <t>入</t>
    </r>
    <r>
      <rPr>
        <sz val="24"/>
        <rFont val="Times New Roman"/>
        <family val="1"/>
      </rPr>
      <t xml:space="preserve"> </t>
    </r>
    <r>
      <rPr>
        <sz val="24"/>
        <rFont val="標楷體"/>
        <family val="4"/>
        <charset val="136"/>
      </rPr>
      <t>明</t>
    </r>
    <r>
      <rPr>
        <sz val="24"/>
        <rFont val="Times New Roman"/>
        <family val="1"/>
      </rPr>
      <t xml:space="preserve"> </t>
    </r>
    <r>
      <rPr>
        <sz val="24"/>
        <rFont val="標楷體"/>
        <family val="4"/>
        <charset val="136"/>
      </rPr>
      <t>細</t>
    </r>
    <r>
      <rPr>
        <sz val="24"/>
        <rFont val="Times New Roman"/>
        <family val="1"/>
      </rPr>
      <t xml:space="preserve"> </t>
    </r>
    <r>
      <rPr>
        <sz val="24"/>
        <rFont val="標楷體"/>
        <family val="4"/>
        <charset val="136"/>
      </rPr>
      <t>表</t>
    </r>
    <phoneticPr fontId="4"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</si>
  <si>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 xml:space="preserve"> 105 </t>
    </r>
    <r>
      <rPr>
        <sz val="16"/>
        <rFont val="標楷體"/>
        <family val="4"/>
        <charset val="136"/>
      </rPr>
      <t>年</t>
    </r>
    <r>
      <rPr>
        <sz val="16"/>
        <rFont val="Times New Roman"/>
        <family val="1"/>
      </rPr>
      <t xml:space="preserve"> </t>
    </r>
    <r>
      <rPr>
        <sz val="16"/>
        <rFont val="標楷體"/>
        <family val="4"/>
        <charset val="136"/>
      </rPr>
      <t>度</t>
    </r>
    <phoneticPr fontId="3"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</si>
  <si>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 xml:space="preserve"> 105 </t>
    </r>
    <r>
      <rPr>
        <sz val="16"/>
        <rFont val="標楷體"/>
        <family val="4"/>
        <charset val="136"/>
      </rPr>
      <t>年</t>
    </r>
    <r>
      <rPr>
        <sz val="16"/>
        <rFont val="Times New Roman"/>
        <family val="1"/>
      </rPr>
      <t xml:space="preserve"> 12 </t>
    </r>
    <r>
      <rPr>
        <sz val="16"/>
        <rFont val="標楷體"/>
        <family val="4"/>
        <charset val="136"/>
      </rPr>
      <t>月</t>
    </r>
    <r>
      <rPr>
        <sz val="16"/>
        <rFont val="Times New Roman"/>
        <family val="1"/>
      </rPr>
      <t xml:space="preserve"> 31 </t>
    </r>
    <r>
      <rPr>
        <sz val="16"/>
        <rFont val="標楷體"/>
        <family val="4"/>
        <charset val="136"/>
      </rPr>
      <t>日</t>
    </r>
    <phoneticPr fontId="3" type="noConversion"/>
  </si>
  <si>
    <r>
      <t>預</t>
    </r>
    <r>
      <rPr>
        <sz val="24"/>
        <rFont val="Times New Roman"/>
        <family val="1"/>
      </rPr>
      <t xml:space="preserve"> </t>
    </r>
    <r>
      <rPr>
        <sz val="24"/>
        <rFont val="標楷體"/>
        <family val="4"/>
        <charset val="136"/>
      </rPr>
      <t>計</t>
    </r>
    <r>
      <rPr>
        <sz val="24"/>
        <rFont val="Times New Roman"/>
        <family val="1"/>
      </rPr>
      <t xml:space="preserve"> </t>
    </r>
    <r>
      <rPr>
        <sz val="24"/>
        <rFont val="標楷體"/>
        <family val="4"/>
        <charset val="136"/>
      </rPr>
      <t>平</t>
    </r>
    <r>
      <rPr>
        <sz val="24"/>
        <rFont val="Times New Roman"/>
        <family val="1"/>
      </rPr>
      <t xml:space="preserve"> </t>
    </r>
    <r>
      <rPr>
        <sz val="24"/>
        <rFont val="標楷體"/>
        <family val="4"/>
        <charset val="136"/>
      </rPr>
      <t>衡</t>
    </r>
    <r>
      <rPr>
        <sz val="24"/>
        <rFont val="Times New Roman"/>
        <family val="1"/>
      </rPr>
      <t xml:space="preserve"> </t>
    </r>
    <r>
      <rPr>
        <sz val="24"/>
        <rFont val="標楷體"/>
        <family val="4"/>
        <charset val="136"/>
      </rPr>
      <t>表</t>
    </r>
    <r>
      <rPr>
        <sz val="22"/>
        <rFont val="Times New Roman"/>
        <family val="1"/>
      </rPr>
      <t/>
    </r>
    <phoneticPr fontId="4" type="noConversion"/>
  </si>
  <si>
    <r>
      <t>積</t>
    </r>
    <r>
      <rPr>
        <u/>
        <sz val="22"/>
        <rFont val="Times New Roman"/>
        <family val="1"/>
      </rPr>
      <t xml:space="preserve"> </t>
    </r>
    <r>
      <rPr>
        <u/>
        <sz val="22"/>
        <rFont val="標楷體"/>
        <family val="4"/>
        <charset val="136"/>
      </rPr>
      <t>欠</t>
    </r>
    <r>
      <rPr>
        <u/>
        <sz val="22"/>
        <rFont val="Times New Roman"/>
        <family val="1"/>
      </rPr>
      <t xml:space="preserve"> </t>
    </r>
    <r>
      <rPr>
        <u/>
        <sz val="22"/>
        <rFont val="標楷體"/>
        <family val="4"/>
        <charset val="136"/>
      </rPr>
      <t>工</t>
    </r>
    <r>
      <rPr>
        <u/>
        <sz val="22"/>
        <rFont val="Times New Roman"/>
        <family val="1"/>
      </rPr>
      <t xml:space="preserve"> </t>
    </r>
    <r>
      <rPr>
        <u/>
        <sz val="22"/>
        <rFont val="標楷體"/>
        <family val="4"/>
        <charset val="136"/>
      </rPr>
      <t>資</t>
    </r>
    <r>
      <rPr>
        <u/>
        <sz val="22"/>
        <rFont val="Times New Roman"/>
        <family val="1"/>
      </rPr>
      <t xml:space="preserve"> </t>
    </r>
    <r>
      <rPr>
        <u/>
        <sz val="22"/>
        <rFont val="標楷體"/>
        <family val="4"/>
        <charset val="136"/>
      </rPr>
      <t>墊</t>
    </r>
    <r>
      <rPr>
        <u/>
        <sz val="22"/>
        <rFont val="Times New Roman"/>
        <family val="1"/>
      </rPr>
      <t xml:space="preserve"> </t>
    </r>
    <r>
      <rPr>
        <u/>
        <sz val="22"/>
        <rFont val="標楷體"/>
        <family val="4"/>
        <charset val="136"/>
      </rPr>
      <t>償</t>
    </r>
    <r>
      <rPr>
        <u/>
        <sz val="22"/>
        <rFont val="Times New Roman"/>
        <family val="1"/>
      </rPr>
      <t xml:space="preserve"> </t>
    </r>
    <r>
      <rPr>
        <u/>
        <sz val="22"/>
        <rFont val="標楷體"/>
        <family val="4"/>
        <charset val="136"/>
      </rPr>
      <t>基</t>
    </r>
    <r>
      <rPr>
        <u/>
        <sz val="22"/>
        <rFont val="Times New Roman"/>
        <family val="1"/>
      </rPr>
      <t xml:space="preserve"> </t>
    </r>
    <r>
      <rPr>
        <u/>
        <sz val="22"/>
        <rFont val="標楷體"/>
        <family val="4"/>
        <charset val="136"/>
      </rPr>
      <t>金</t>
    </r>
    <phoneticPr fontId="3" type="noConversion"/>
  </si>
  <si>
    <r>
      <rPr>
        <b/>
        <sz val="16"/>
        <rFont val="標楷體"/>
        <family val="4"/>
        <charset val="136"/>
      </rPr>
      <t>用人費用</t>
    </r>
    <phoneticPr fontId="2" type="noConversion"/>
  </si>
  <si>
    <r>
      <t xml:space="preserve">   </t>
    </r>
    <r>
      <rPr>
        <b/>
        <sz val="14"/>
        <rFont val="標楷體"/>
        <family val="4"/>
        <charset val="136"/>
      </rPr>
      <t>正式員額薪資</t>
    </r>
    <phoneticPr fontId="2" type="noConversion"/>
  </si>
  <si>
    <r>
      <t xml:space="preserve"> </t>
    </r>
    <r>
      <rPr>
        <b/>
        <sz val="14"/>
        <rFont val="標楷體"/>
        <family val="4"/>
        <charset val="136"/>
      </rPr>
      <t>　超時工作報酬</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</si>
  <si>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按業務實際需要編列延長工時及員工不休假加班費</t>
    </r>
    <r>
      <rPr>
        <sz val="14"/>
        <rFont val="Times New Roman"/>
        <family val="1"/>
      </rPr>
      <t>673</t>
    </r>
    <r>
      <rPr>
        <sz val="14"/>
        <rFont val="標楷體"/>
        <family val="4"/>
        <charset val="136"/>
      </rPr>
      <t>千元。</t>
    </r>
    <phoneticPr fontId="2" type="noConversion"/>
  </si>
  <si>
    <r>
      <t xml:space="preserve"> </t>
    </r>
    <r>
      <rPr>
        <b/>
        <sz val="14"/>
        <rFont val="標楷體"/>
        <family val="4"/>
        <charset val="136"/>
      </rPr>
      <t>　獎金</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</si>
  <si>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依預算員額及薪資待遇標準編列考績獎金</t>
    </r>
    <r>
      <rPr>
        <sz val="14"/>
        <rFont val="Times New Roman"/>
        <family val="1"/>
      </rPr>
      <t>2,401</t>
    </r>
    <r>
      <rPr>
        <sz val="14"/>
        <rFont val="標楷體"/>
        <family val="4"/>
        <charset val="136"/>
      </rPr>
      <t>千元及年終獎金</t>
    </r>
    <r>
      <rPr>
        <sz val="14"/>
        <rFont val="Times New Roman"/>
        <family val="1"/>
      </rPr>
      <t>1,996</t>
    </r>
    <r>
      <rPr>
        <sz val="14"/>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</si>
  <si>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合計編列</t>
    </r>
    <r>
      <rPr>
        <sz val="14"/>
        <rFont val="Times New Roman"/>
        <family val="1"/>
      </rPr>
      <t>4,397</t>
    </r>
    <r>
      <rPr>
        <sz val="14"/>
        <rFont val="標楷體"/>
        <family val="4"/>
        <charset val="136"/>
      </rPr>
      <t>千元。</t>
    </r>
    <phoneticPr fontId="2" type="noConversion"/>
  </si>
  <si>
    <r>
      <t xml:space="preserve"> </t>
    </r>
    <r>
      <rPr>
        <b/>
        <sz val="14"/>
        <rFont val="標楷體"/>
        <family val="4"/>
        <charset val="136"/>
      </rPr>
      <t>　退休及卹償金</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</si>
  <si>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依公務人員退休法、勞動基準法及參照財政部所屬國營金融、保險事業人員</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</si>
  <si>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退休撫卹及資遣辦法暨勞工退休金條例等規定，提儲退休及離職金，合計編</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</si>
  <si>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列</t>
    </r>
    <r>
      <rPr>
        <sz val="14"/>
        <rFont val="Times New Roman"/>
        <family val="1"/>
      </rPr>
      <t>1,590</t>
    </r>
    <r>
      <rPr>
        <sz val="14"/>
        <rFont val="標楷體"/>
        <family val="4"/>
        <charset val="136"/>
      </rPr>
      <t>千元。</t>
    </r>
    <phoneticPr fontId="2" type="noConversion"/>
  </si>
  <si>
    <r>
      <t xml:space="preserve"> </t>
    </r>
    <r>
      <rPr>
        <b/>
        <sz val="14"/>
        <rFont val="標楷體"/>
        <family val="4"/>
        <charset val="136"/>
      </rPr>
      <t>　福利費</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</si>
  <si>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依全民健康保險法、公教人員保險法、勞工保險條例及就業保險法之規定編</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</si>
  <si>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列分擔員工及眷屬保險費，另按</t>
    </r>
    <r>
      <rPr>
        <sz val="14"/>
        <rFont val="Times New Roman"/>
        <family val="1"/>
      </rPr>
      <t>40</t>
    </r>
    <r>
      <rPr>
        <sz val="14"/>
        <rFont val="標楷體"/>
        <family val="4"/>
        <charset val="136"/>
      </rPr>
      <t>歲以上每人</t>
    </r>
    <r>
      <rPr>
        <sz val="14"/>
        <rFont val="Times New Roman"/>
        <family val="1"/>
      </rPr>
      <t>2</t>
    </r>
    <r>
      <rPr>
        <sz val="14"/>
        <rFont val="標楷體"/>
        <family val="4"/>
        <charset val="136"/>
      </rPr>
      <t>年</t>
    </r>
    <r>
      <rPr>
        <sz val="14"/>
        <rFont val="Times New Roman"/>
        <family val="1"/>
      </rPr>
      <t>1</t>
    </r>
    <r>
      <rPr>
        <sz val="14"/>
        <rFont val="標楷體"/>
        <family val="4"/>
        <charset val="136"/>
      </rPr>
      <t>次之健康檢查補助費</t>
    </r>
    <phoneticPr fontId="2" type="noConversion"/>
  </si>
  <si>
    <r>
      <t xml:space="preserve"> </t>
    </r>
    <r>
      <rPr>
        <b/>
        <sz val="14"/>
        <rFont val="標楷體"/>
        <family val="4"/>
        <charset val="136"/>
      </rPr>
      <t>　提繳費</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</si>
  <si>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依積欠工資墊償基金提繳及墊償管理辦法規定，按投保薪資總額</t>
    </r>
    <r>
      <rPr>
        <sz val="14"/>
        <rFont val="Times New Roman"/>
        <family val="1"/>
      </rPr>
      <t>2.5</t>
    </r>
    <r>
      <rPr>
        <vertAlign val="superscript"/>
        <sz val="11"/>
        <rFont val="Times New Roman"/>
        <family val="1"/>
      </rPr>
      <t>0</t>
    </r>
    <r>
      <rPr>
        <sz val="11"/>
        <rFont val="Times New Roman"/>
        <family val="1"/>
      </rPr>
      <t>/</t>
    </r>
    <r>
      <rPr>
        <vertAlign val="subscript"/>
        <sz val="11"/>
        <rFont val="Times New Roman"/>
        <family val="1"/>
      </rPr>
      <t>000</t>
    </r>
    <r>
      <rPr>
        <sz val="14"/>
        <rFont val="標楷體"/>
        <family val="4"/>
        <charset val="136"/>
      </rPr>
      <t>提繳</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</si>
  <si>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工資墊償費用，編列</t>
    </r>
    <r>
      <rPr>
        <sz val="14"/>
        <rFont val="Times New Roman"/>
        <family val="1"/>
      </rPr>
      <t>1</t>
    </r>
    <r>
      <rPr>
        <sz val="14"/>
        <rFont val="標楷體"/>
        <family val="4"/>
        <charset val="136"/>
      </rPr>
      <t>千元。</t>
    </r>
    <phoneticPr fontId="2" type="noConversion"/>
  </si>
  <si>
    <r>
      <t xml:space="preserve">          2,105</t>
    </r>
    <r>
      <rPr>
        <sz val="14"/>
        <rFont val="標楷體"/>
        <family val="4"/>
        <charset val="136"/>
      </rPr>
      <t>千元。</t>
    </r>
    <phoneticPr fontId="3"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</si>
  <si>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按業務實際需要編列匯費及手續費</t>
    </r>
    <r>
      <rPr>
        <sz val="14"/>
        <rFont val="Times New Roman"/>
        <family val="1"/>
      </rPr>
      <t>4</t>
    </r>
    <r>
      <rPr>
        <sz val="14"/>
        <rFont val="標楷體"/>
        <family val="4"/>
        <charset val="136"/>
      </rPr>
      <t>千元、外包費</t>
    </r>
    <r>
      <rPr>
        <sz val="14"/>
        <rFont val="Times New Roman"/>
        <family val="1"/>
      </rPr>
      <t>3,543</t>
    </r>
    <r>
      <rPr>
        <sz val="14"/>
        <rFont val="標楷體"/>
        <family val="4"/>
        <charset val="136"/>
      </rPr>
      <t>千元暨體育活動費</t>
    </r>
    <r>
      <rPr>
        <sz val="14"/>
        <rFont val="Times New Roman"/>
        <family val="1"/>
      </rPr>
      <t/>
    </r>
    <phoneticPr fontId="2" type="noConversion"/>
  </si>
  <si>
    <r>
      <t>4.</t>
    </r>
    <r>
      <rPr>
        <sz val="12"/>
        <rFont val="標楷體"/>
        <family val="4"/>
        <charset val="136"/>
      </rPr>
      <t xml:space="preserve">其他淨增（係增加催收墊
</t>
    </r>
    <r>
      <rPr>
        <sz val="12"/>
        <rFont val="Times New Roman"/>
        <family val="1"/>
      </rPr>
      <t xml:space="preserve">   </t>
    </r>
    <r>
      <rPr>
        <sz val="12"/>
        <rFont val="標楷體"/>
        <family val="4"/>
        <charset val="136"/>
      </rPr>
      <t>償工資</t>
    </r>
    <r>
      <rPr>
        <sz val="12"/>
        <rFont val="Times New Roman"/>
        <family val="1"/>
      </rPr>
      <t>137,000</t>
    </r>
    <r>
      <rPr>
        <sz val="12"/>
        <rFont val="標楷體"/>
        <family val="4"/>
        <charset val="136"/>
      </rPr>
      <t xml:space="preserve">千元、催收
</t>
    </r>
    <r>
      <rPr>
        <sz val="12"/>
        <rFont val="Times New Roman"/>
        <family val="1"/>
      </rPr>
      <t xml:space="preserve">   </t>
    </r>
    <r>
      <rPr>
        <sz val="12"/>
        <rFont val="標楷體"/>
        <family val="4"/>
        <charset val="136"/>
      </rPr>
      <t>墊償退休金</t>
    </r>
    <r>
      <rPr>
        <sz val="12"/>
        <rFont val="Times New Roman"/>
        <family val="1"/>
      </rPr>
      <t>84,597</t>
    </r>
    <r>
      <rPr>
        <sz val="12"/>
        <rFont val="標楷體"/>
        <family val="4"/>
        <charset val="136"/>
      </rPr>
      <t xml:space="preserve">千元及
</t>
    </r>
    <r>
      <rPr>
        <sz val="12"/>
        <rFont val="Times New Roman"/>
        <family val="1"/>
      </rPr>
      <t xml:space="preserve">   </t>
    </r>
    <r>
      <rPr>
        <sz val="12"/>
        <rFont val="標楷體"/>
        <family val="4"/>
        <charset val="136"/>
      </rPr>
      <t>催收墊償資遣費</t>
    </r>
    <r>
      <rPr>
        <sz val="12"/>
        <rFont val="Times New Roman"/>
        <family val="1"/>
      </rPr>
      <t>99,497</t>
    </r>
    <r>
      <rPr>
        <sz val="12"/>
        <rFont val="標楷體"/>
        <family val="4"/>
        <charset val="136"/>
      </rPr>
      <t xml:space="preserve">千
</t>
    </r>
    <r>
      <rPr>
        <sz val="12"/>
        <rFont val="Times New Roman"/>
        <family val="1"/>
      </rPr>
      <t xml:space="preserve">   </t>
    </r>
    <r>
      <rPr>
        <sz val="12"/>
        <rFont val="標楷體"/>
        <family val="4"/>
        <charset val="136"/>
      </rPr>
      <t>元）。</t>
    </r>
    <phoneticPr fontId="3" type="noConversion"/>
  </si>
  <si>
    <r>
      <t>72</t>
    </r>
    <r>
      <rPr>
        <sz val="12"/>
        <rFont val="標楷體"/>
        <family val="4"/>
        <charset val="136"/>
      </rPr>
      <t>千元</t>
    </r>
    <phoneticPr fontId="2" type="noConversion"/>
  </si>
  <si>
    <r>
      <t>係預算員額內，參酌待遇標準編列</t>
    </r>
    <r>
      <rPr>
        <sz val="12"/>
        <rFont val="Times New Roman"/>
        <family val="1"/>
      </rPr>
      <t>15,494</t>
    </r>
    <r>
      <rPr>
        <sz val="12"/>
        <rFont val="標楷體"/>
        <family val="4"/>
        <charset val="136"/>
      </rPr>
      <t>千元。</t>
    </r>
    <phoneticPr fontId="2" type="noConversion"/>
  </si>
  <si>
    <r>
      <t>按業務實際需要編列延長工時及員工不休假加班費</t>
    </r>
    <r>
      <rPr>
        <sz val="12"/>
        <rFont val="Times New Roman"/>
        <family val="1"/>
      </rPr>
      <t>673</t>
    </r>
    <r>
      <rPr>
        <sz val="12"/>
        <rFont val="標楷體"/>
        <family val="4"/>
        <charset val="136"/>
      </rPr>
      <t>千元。</t>
    </r>
    <phoneticPr fontId="2" type="noConversion"/>
  </si>
  <si>
    <r>
      <t>依預算員額及薪資待遇標準編列考績獎金</t>
    </r>
    <r>
      <rPr>
        <sz val="12"/>
        <rFont val="Times New Roman"/>
        <family val="1"/>
      </rPr>
      <t>2,401</t>
    </r>
    <r>
      <rPr>
        <sz val="12"/>
        <rFont val="標楷體"/>
        <family val="4"/>
        <charset val="136"/>
      </rPr>
      <t>千元及年終獎金</t>
    </r>
    <r>
      <rPr>
        <sz val="12"/>
        <rFont val="Times New Roman"/>
        <family val="1"/>
      </rPr>
      <t>1,996</t>
    </r>
    <r>
      <rPr>
        <sz val="12"/>
        <rFont val="標楷體"/>
        <family val="4"/>
        <charset val="136"/>
      </rPr>
      <t>千元，合計編列</t>
    </r>
    <r>
      <rPr>
        <sz val="12"/>
        <rFont val="Times New Roman"/>
        <family val="1"/>
      </rPr>
      <t>4,397</t>
    </r>
    <r>
      <rPr>
        <sz val="12"/>
        <rFont val="標楷體"/>
        <family val="4"/>
        <charset val="136"/>
      </rPr>
      <t>千元。</t>
    </r>
    <phoneticPr fontId="2" type="noConversion"/>
  </si>
  <si>
    <r>
      <t>依公務人員退休法、勞動基準法及參照財政部所屬國營金融、保險事業人員退休撫卹及資遣辦法暨勞工退休金條例等規定，提儲退休及離職金，合計編列</t>
    </r>
    <r>
      <rPr>
        <sz val="12"/>
        <rFont val="Times New Roman"/>
        <family val="1"/>
      </rPr>
      <t>1,590</t>
    </r>
    <r>
      <rPr>
        <sz val="12"/>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</si>
  <si>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預計截至</t>
    </r>
    <r>
      <rPr>
        <sz val="14"/>
        <rFont val="Times New Roman"/>
        <family val="1"/>
      </rPr>
      <t>105</t>
    </r>
    <r>
      <rPr>
        <sz val="14"/>
        <rFont val="標楷體"/>
        <family val="4"/>
        <charset val="136"/>
      </rPr>
      <t>年</t>
    </r>
    <r>
      <rPr>
        <sz val="14"/>
        <rFont val="Times New Roman"/>
        <family val="1"/>
      </rPr>
      <t>12</t>
    </r>
    <r>
      <rPr>
        <sz val="14"/>
        <rFont val="標楷體"/>
        <family val="4"/>
        <charset val="136"/>
      </rPr>
      <t>月底之資產價值計算折舊</t>
    </r>
    <r>
      <rPr>
        <sz val="14"/>
        <rFont val="Times New Roman"/>
        <family val="1"/>
      </rPr>
      <t>72</t>
    </r>
    <r>
      <rPr>
        <sz val="14"/>
        <rFont val="標楷體"/>
        <family val="4"/>
        <charset val="136"/>
      </rPr>
      <t>千元，詳資產折舊明細表。</t>
    </r>
    <phoneticPr fontId="2" type="noConversion"/>
  </si>
  <si>
    <t xml:space="preserve"> 　捐助</t>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</si>
  <si>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按業務實際需要編列補助勞動部勞工保險局工會辦理勞工教育訓練</t>
    </r>
    <r>
      <rPr>
        <sz val="14"/>
        <rFont val="Times New Roman"/>
        <family val="1"/>
      </rPr>
      <t>6</t>
    </r>
    <r>
      <rPr>
        <sz val="14"/>
        <rFont val="標楷體"/>
        <family val="4"/>
        <charset val="136"/>
      </rPr>
      <t>千元。</t>
    </r>
    <phoneticPr fontId="2" type="noConversion"/>
  </si>
  <si>
    <t>聘僱及兼職人員薪資</t>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</si>
  <si>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按業務實際需要編列印刷及裝訂費暨業務宣導費</t>
    </r>
    <r>
      <rPr>
        <sz val="14"/>
        <rFont val="Times New Roman"/>
        <family val="1"/>
      </rPr>
      <t>1,050</t>
    </r>
    <r>
      <rPr>
        <sz val="14"/>
        <rFont val="標楷體"/>
        <family val="4"/>
        <charset val="136"/>
      </rPr>
      <t>千元，其中運用於平</t>
    </r>
    <phoneticPr fontId="2" type="noConversion"/>
  </si>
  <si>
    <r>
      <t xml:space="preserve">     之維護保養操作，以及辦公場所清潔與保全等勞務承攬計7人，共編列</t>
    </r>
    <r>
      <rPr>
        <sz val="14"/>
        <rFont val="Times New Roman"/>
        <family val="1"/>
      </rPr>
      <t/>
    </r>
    <phoneticPr fontId="3" type="noConversion"/>
  </si>
  <si>
    <r>
      <t>詳第</t>
    </r>
    <r>
      <rPr>
        <sz val="11"/>
        <rFont val="Times New Roman"/>
        <family val="1"/>
      </rPr>
      <t xml:space="preserve"> 11 </t>
    </r>
    <r>
      <rPr>
        <sz val="11"/>
        <rFont val="標楷體"/>
        <family val="4"/>
        <charset val="136"/>
      </rPr>
      <t>頁提繳費收入明細表。</t>
    </r>
    <phoneticPr fontId="8" type="noConversion"/>
  </si>
  <si>
    <r>
      <t>詳第</t>
    </r>
    <r>
      <rPr>
        <sz val="11"/>
        <rFont val="Times New Roman"/>
        <family val="1"/>
      </rPr>
      <t>12</t>
    </r>
    <r>
      <rPr>
        <sz val="11"/>
        <rFont val="標楷體"/>
        <family val="4"/>
        <charset val="136"/>
      </rPr>
      <t>頁利息收入明細表。</t>
    </r>
    <phoneticPr fontId="8" type="noConversion"/>
  </si>
  <si>
    <r>
      <t>詳第</t>
    </r>
    <r>
      <rPr>
        <sz val="11"/>
        <rFont val="Times New Roman"/>
        <family val="1"/>
      </rPr>
      <t>13</t>
    </r>
    <r>
      <rPr>
        <sz val="11"/>
        <rFont val="標楷體"/>
        <family val="4"/>
        <charset val="136"/>
      </rPr>
      <t>頁投資利益明細表。</t>
    </r>
    <phoneticPr fontId="8" type="noConversion"/>
  </si>
  <si>
    <r>
      <t>詳第</t>
    </r>
    <r>
      <rPr>
        <sz val="11"/>
        <rFont val="Times New Roman"/>
        <family val="1"/>
      </rPr>
      <t>14</t>
    </r>
    <r>
      <rPr>
        <sz val="11"/>
        <rFont val="標楷體"/>
        <family val="4"/>
        <charset val="136"/>
      </rPr>
      <t>頁支出明細表。</t>
    </r>
    <phoneticPr fontId="8" type="noConversion"/>
  </si>
  <si>
    <r>
      <t>詳第</t>
    </r>
    <r>
      <rPr>
        <sz val="12"/>
        <rFont val="Times New Roman"/>
        <family val="1"/>
      </rPr>
      <t>7</t>
    </r>
    <r>
      <rPr>
        <sz val="12"/>
        <rFont val="標楷體"/>
        <family val="4"/>
        <charset val="136"/>
      </rPr>
      <t>頁收支餘絀預計表。</t>
    </r>
    <phoneticPr fontId="2" type="noConversion"/>
  </si>
  <si>
    <r>
      <rPr>
        <sz val="12"/>
        <rFont val="標楷體"/>
        <family val="4"/>
        <charset val="136"/>
      </rPr>
      <t>行政經費由基金孳息支應，詳第</t>
    </r>
    <r>
      <rPr>
        <sz val="12"/>
        <rFont val="Times New Roman"/>
        <family val="1"/>
      </rPr>
      <t>22</t>
    </r>
    <r>
      <rPr>
        <sz val="12"/>
        <rFont val="標楷體"/>
        <family val="4"/>
        <charset val="136"/>
      </rPr>
      <t>頁業務費用分析表。</t>
    </r>
    <phoneticPr fontId="3" type="noConversion"/>
  </si>
  <si>
    <r>
      <t>詳第</t>
    </r>
    <r>
      <rPr>
        <sz val="12"/>
        <rFont val="Times New Roman"/>
        <family val="1"/>
      </rPr>
      <t>21</t>
    </r>
    <r>
      <rPr>
        <sz val="12"/>
        <rFont val="標楷體"/>
        <family val="4"/>
        <charset val="136"/>
      </rPr>
      <t>頁各項提存分析表。</t>
    </r>
    <phoneticPr fontId="3" type="noConversion"/>
  </si>
  <si>
    <t>　　催收款項</t>
    <phoneticPr fontId="4" type="noConversion"/>
  </si>
  <si>
    <r>
      <t xml:space="preserve"> </t>
    </r>
    <r>
      <rPr>
        <b/>
        <sz val="14"/>
        <rFont val="標楷體"/>
        <family val="4"/>
        <charset val="136"/>
      </rPr>
      <t>　聘僱及兼職人員薪資</t>
    </r>
    <phoneticPr fontId="2" type="noConversion"/>
  </si>
  <si>
    <r>
      <t xml:space="preserve"> </t>
    </r>
    <r>
      <rPr>
        <sz val="14"/>
        <rFont val="標楷體"/>
        <family val="4"/>
        <charset val="136"/>
      </rPr>
      <t>　　委託廠商設計開發之電腦軟體及購買套裝軟體等費用，依使用年限攤銷</t>
    </r>
    <phoneticPr fontId="2" type="noConversion"/>
  </si>
  <si>
    <r>
      <t xml:space="preserve"> </t>
    </r>
    <r>
      <rPr>
        <sz val="14"/>
        <rFont val="標楷體"/>
        <family val="4"/>
        <charset val="136"/>
      </rPr>
      <t>　　，編列</t>
    </r>
    <r>
      <rPr>
        <sz val="14"/>
        <rFont val="Times New Roman"/>
        <family val="1"/>
      </rPr>
      <t>1,185</t>
    </r>
    <r>
      <rPr>
        <sz val="14"/>
        <rFont val="標楷體"/>
        <family val="4"/>
        <charset val="136"/>
      </rPr>
      <t>千元。</t>
    </r>
    <phoneticPr fontId="2" type="noConversion"/>
  </si>
  <si>
    <t>會費、捐助與分攤</t>
    <phoneticPr fontId="2" type="noConversion"/>
  </si>
  <si>
    <t xml:space="preserve"> 　分擔</t>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</si>
  <si>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按業務實際需要編列分擔辦公大樓管理費</t>
    </r>
    <r>
      <rPr>
        <sz val="14"/>
        <rFont val="Times New Roman"/>
        <family val="1"/>
      </rPr>
      <t>81</t>
    </r>
    <r>
      <rPr>
        <sz val="14"/>
        <rFont val="標楷體"/>
        <family val="4"/>
        <charset val="136"/>
      </rPr>
      <t>千元。</t>
    </r>
    <phoneticPr fontId="2" type="noConversion"/>
  </si>
  <si>
    <t>前年度決算數</t>
    <phoneticPr fontId="20" type="noConversion"/>
  </si>
  <si>
    <t>上年度預算數</t>
    <phoneticPr fontId="20" type="noConversion"/>
  </si>
  <si>
    <t>科     目     名     稱</t>
    <phoneticPr fontId="4" type="noConversion"/>
  </si>
  <si>
    <t>本年度預算數</t>
    <phoneticPr fontId="20" type="noConversion"/>
  </si>
  <si>
    <t>用人費用</t>
    <phoneticPr fontId="2" type="noConversion"/>
  </si>
  <si>
    <t>　正式員額薪資</t>
    <phoneticPr fontId="2" type="noConversion"/>
  </si>
  <si>
    <t>　聘僱及兼職人員薪資</t>
    <phoneticPr fontId="2" type="noConversion"/>
  </si>
  <si>
    <t>　超時工作報酬</t>
    <phoneticPr fontId="2" type="noConversion"/>
  </si>
  <si>
    <t>　津貼</t>
    <phoneticPr fontId="2" type="noConversion"/>
  </si>
  <si>
    <t>　獎金</t>
    <phoneticPr fontId="2" type="noConversion"/>
  </si>
  <si>
    <t>　退休及卹償金</t>
    <phoneticPr fontId="2" type="noConversion"/>
  </si>
  <si>
    <t>　福利費</t>
    <phoneticPr fontId="2" type="noConversion"/>
  </si>
  <si>
    <t>　提繳費</t>
    <phoneticPr fontId="2" type="noConversion"/>
  </si>
  <si>
    <t>服務費用</t>
    <phoneticPr fontId="2" type="noConversion"/>
  </si>
  <si>
    <t>　水電費</t>
    <phoneticPr fontId="2" type="noConversion"/>
  </si>
  <si>
    <t>　郵電費</t>
    <phoneticPr fontId="2" type="noConversion"/>
  </si>
  <si>
    <t>　旅運費</t>
    <phoneticPr fontId="2" type="noConversion"/>
  </si>
  <si>
    <t>　印刷裝訂與廣告費</t>
    <phoneticPr fontId="2" type="noConversion"/>
  </si>
  <si>
    <t>　修理保養費</t>
    <phoneticPr fontId="2" type="noConversion"/>
  </si>
  <si>
    <t>　保險費</t>
    <phoneticPr fontId="2" type="noConversion"/>
  </si>
  <si>
    <t>　一般服務費</t>
    <phoneticPr fontId="2" type="noConversion"/>
  </si>
  <si>
    <t>　專業服務費</t>
    <phoneticPr fontId="2" type="noConversion"/>
  </si>
  <si>
    <t xml:space="preserve">  公共關係費</t>
    <phoneticPr fontId="3" type="noConversion"/>
  </si>
  <si>
    <t>材料及用品費</t>
    <phoneticPr fontId="2" type="noConversion"/>
  </si>
  <si>
    <t>　使用材料費</t>
    <phoneticPr fontId="3" type="noConversion"/>
  </si>
  <si>
    <t xml:space="preserve">  用品消耗</t>
    <phoneticPr fontId="3" type="noConversion"/>
  </si>
  <si>
    <t>租金與利息</t>
    <phoneticPr fontId="2" type="noConversion"/>
  </si>
  <si>
    <t>　房租</t>
    <phoneticPr fontId="3" type="noConversion"/>
  </si>
  <si>
    <t>　機器租金</t>
    <phoneticPr fontId="3" type="noConversion"/>
  </si>
  <si>
    <t>　交通及運輸設備租金</t>
    <phoneticPr fontId="3" type="noConversion"/>
  </si>
  <si>
    <t>　什項設備租金</t>
    <phoneticPr fontId="2" type="noConversion"/>
  </si>
  <si>
    <t>折舊及攤銷</t>
    <phoneticPr fontId="2" type="noConversion"/>
  </si>
  <si>
    <t>　機械及設備折舊</t>
    <phoneticPr fontId="2" type="noConversion"/>
  </si>
  <si>
    <t>　交通及運輸設備折舊</t>
    <phoneticPr fontId="2" type="noConversion"/>
  </si>
  <si>
    <t>　什項設備折舊</t>
    <phoneticPr fontId="2" type="noConversion"/>
  </si>
  <si>
    <t>　攤銷</t>
    <phoneticPr fontId="2" type="noConversion"/>
  </si>
  <si>
    <t>稅捐與規費</t>
    <phoneticPr fontId="2" type="noConversion"/>
  </si>
  <si>
    <t>　消費與行為稅</t>
    <phoneticPr fontId="2" type="noConversion"/>
  </si>
  <si>
    <t>　規費</t>
    <phoneticPr fontId="2" type="noConversion"/>
  </si>
  <si>
    <t>會費、捐助與分攤</t>
    <phoneticPr fontId="2" type="noConversion"/>
  </si>
  <si>
    <t>　捐助</t>
    <phoneticPr fontId="2" type="noConversion"/>
  </si>
  <si>
    <t>　分擔</t>
    <phoneticPr fontId="2" type="noConversion"/>
  </si>
  <si>
    <t>其他</t>
    <phoneticPr fontId="2" type="noConversion"/>
  </si>
  <si>
    <t>　其他費用</t>
    <phoneticPr fontId="2" type="noConversion"/>
  </si>
  <si>
    <t>合        計</t>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</si>
  <si>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按業務實際需要編列租用辦公場所等租金</t>
    </r>
    <r>
      <rPr>
        <sz val="14"/>
        <rFont val="Times New Roman"/>
        <family val="1"/>
      </rPr>
      <t>2,369</t>
    </r>
    <r>
      <rPr>
        <sz val="14"/>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</si>
  <si>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按業務實際需要編列電腦軟、硬體租金及使用費</t>
    </r>
    <r>
      <rPr>
        <sz val="14"/>
        <rFont val="Times New Roman"/>
        <family val="1"/>
      </rPr>
      <t>2,334</t>
    </r>
    <r>
      <rPr>
        <sz val="14"/>
        <rFont val="標楷體"/>
        <family val="4"/>
        <charset val="136"/>
      </rPr>
      <t>千元。</t>
    </r>
    <phoneticPr fontId="2" type="noConversion"/>
  </si>
  <si>
    <r>
      <t xml:space="preserve"> </t>
    </r>
    <r>
      <rPr>
        <sz val="14"/>
        <rFont val="標楷體"/>
        <family val="4"/>
        <charset val="136"/>
      </rPr>
      <t>　　</t>
    </r>
    <r>
      <rPr>
        <sz val="14"/>
        <rFont val="Times New Roman"/>
        <family val="1"/>
      </rPr>
      <t xml:space="preserve"> 44</t>
    </r>
    <r>
      <rPr>
        <sz val="14"/>
        <rFont val="標楷體"/>
        <family val="4"/>
        <charset val="136"/>
      </rPr>
      <t>千元，合計編列</t>
    </r>
    <r>
      <rPr>
        <sz val="14"/>
        <rFont val="Times New Roman"/>
        <family val="1"/>
      </rPr>
      <t>3,591</t>
    </r>
    <r>
      <rPr>
        <sz val="14"/>
        <rFont val="標楷體"/>
        <family val="4"/>
        <charset val="136"/>
      </rPr>
      <t>千元。其中委託事務處理及電腦機房暨附屬設備</t>
    </r>
    <phoneticPr fontId="2" type="noConversion"/>
  </si>
  <si>
    <r>
      <t xml:space="preserve">          3,470</t>
    </r>
    <r>
      <rPr>
        <sz val="14"/>
        <rFont val="標楷體"/>
        <family val="4"/>
        <charset val="136"/>
      </rPr>
      <t>千元。</t>
    </r>
    <r>
      <rPr>
        <sz val="14"/>
        <rFont val="Times New Roman"/>
        <family val="1"/>
      </rPr>
      <t xml:space="preserve">   </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</si>
  <si>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係預算員額內，參酌待遇標準編列職員薪金</t>
    </r>
    <r>
      <rPr>
        <sz val="14"/>
        <rFont val="Times New Roman"/>
        <family val="1"/>
      </rPr>
      <t>15,494</t>
    </r>
    <r>
      <rPr>
        <sz val="14"/>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</si>
  <si>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係聘用人員薪金</t>
    </r>
    <r>
      <rPr>
        <sz val="14"/>
        <rFont val="Times New Roman"/>
        <family val="1"/>
      </rPr>
      <t>460</t>
    </r>
    <r>
      <rPr>
        <sz val="14"/>
        <rFont val="標楷體"/>
        <family val="4"/>
        <charset val="136"/>
      </rPr>
      <t>千元。</t>
    </r>
    <phoneticPr fontId="2" type="noConversion"/>
  </si>
  <si>
    <r>
      <t xml:space="preserve">前期未分配賸餘包括：
</t>
    </r>
    <r>
      <rPr>
        <sz val="12"/>
        <rFont val="Times New Roman"/>
        <family val="1"/>
      </rPr>
      <t>1.</t>
    </r>
    <r>
      <rPr>
        <sz val="12"/>
        <rFont val="標楷體"/>
        <family val="4"/>
        <charset val="136"/>
      </rPr>
      <t>截至</t>
    </r>
    <r>
      <rPr>
        <sz val="12"/>
        <rFont val="Times New Roman"/>
        <family val="1"/>
      </rPr>
      <t>103</t>
    </r>
    <r>
      <rPr>
        <sz val="12"/>
        <rFont val="標楷體"/>
        <family val="4"/>
        <charset val="136"/>
      </rPr>
      <t xml:space="preserve">年底未分配賸
</t>
    </r>
    <r>
      <rPr>
        <sz val="12"/>
        <rFont val="Times New Roman"/>
        <family val="1"/>
      </rPr>
      <t xml:space="preserve">   </t>
    </r>
    <r>
      <rPr>
        <sz val="12"/>
        <rFont val="標楷體"/>
        <family val="4"/>
        <charset val="136"/>
      </rPr>
      <t>餘</t>
    </r>
    <r>
      <rPr>
        <sz val="12"/>
        <rFont val="Times New Roman"/>
        <family val="1"/>
      </rPr>
      <t>10,521,630</t>
    </r>
    <r>
      <rPr>
        <sz val="12"/>
        <rFont val="標楷體"/>
        <family val="4"/>
        <charset val="136"/>
      </rPr>
      <t xml:space="preserve">千元。
</t>
    </r>
    <r>
      <rPr>
        <sz val="12"/>
        <rFont val="Times New Roman"/>
        <family val="1"/>
      </rPr>
      <t>2.104</t>
    </r>
    <r>
      <rPr>
        <sz val="12"/>
        <rFont val="標楷體"/>
        <family val="4"/>
        <charset val="136"/>
      </rPr>
      <t xml:space="preserve">年度本期賸餘
</t>
    </r>
    <r>
      <rPr>
        <sz val="12"/>
        <rFont val="Times New Roman"/>
        <family val="1"/>
      </rPr>
      <t xml:space="preserve">    609,499</t>
    </r>
    <r>
      <rPr>
        <sz val="12"/>
        <rFont val="標楷體"/>
        <family val="4"/>
        <charset val="136"/>
      </rPr>
      <t>千元。</t>
    </r>
    <phoneticPr fontId="2" type="noConversion"/>
  </si>
  <si>
    <t>　聘用(僱)職員</t>
    <phoneticPr fontId="2" type="noConversion"/>
  </si>
  <si>
    <r>
      <t>係聘用人員薪金</t>
    </r>
    <r>
      <rPr>
        <sz val="12"/>
        <rFont val="Times New Roman"/>
        <family val="1"/>
      </rPr>
      <t>460</t>
    </r>
    <r>
      <rPr>
        <sz val="12"/>
        <rFont val="標楷體"/>
        <family val="4"/>
        <charset val="136"/>
      </rPr>
      <t>千元。</t>
    </r>
    <phoneticPr fontId="2" type="noConversion"/>
  </si>
  <si>
    <r>
      <t xml:space="preserve">註：勞務承攬人力主要係辦理委託事務處理及電腦機房暨附屬設備之維護保養操作，以及辦公場
</t>
    </r>
    <r>
      <rPr>
        <sz val="12"/>
        <rFont val="Times New Roman"/>
        <family val="1"/>
      </rPr>
      <t xml:space="preserve">        </t>
    </r>
    <r>
      <rPr>
        <sz val="12"/>
        <rFont val="標楷體"/>
        <family val="4"/>
        <charset val="136"/>
      </rPr>
      <t>所清潔與保全等業務，預計</t>
    </r>
    <r>
      <rPr>
        <sz val="12"/>
        <rFont val="Times New Roman"/>
        <family val="1"/>
      </rPr>
      <t>7</t>
    </r>
    <r>
      <rPr>
        <sz val="12"/>
        <rFont val="標楷體"/>
        <family val="4"/>
        <charset val="136"/>
      </rPr>
      <t>人。</t>
    </r>
    <phoneticPr fontId="2" type="noConversion"/>
  </si>
  <si>
    <r>
      <t xml:space="preserve"> </t>
    </r>
    <r>
      <rPr>
        <sz val="14"/>
        <rFont val="標楷體"/>
        <family val="4"/>
        <charset val="136"/>
      </rPr>
      <t>　　</t>
    </r>
    <r>
      <rPr>
        <sz val="14"/>
        <rFont val="Times New Roman"/>
        <family val="1"/>
      </rPr>
      <t xml:space="preserve"> 3,500</t>
    </r>
    <r>
      <rPr>
        <sz val="14"/>
        <rFont val="標楷體"/>
        <family val="4"/>
        <charset val="136"/>
      </rPr>
      <t>元標準編列傷病醫藥費，並依行政院訂頒「行政院與所屬中央及地方</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</si>
  <si>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各機關公務人員休假改進措施」規定編列員工休假補助費，以上合計編列</t>
    </r>
    <r>
      <rPr>
        <sz val="14"/>
        <rFont val="Times New Roman"/>
        <family val="1"/>
      </rPr>
      <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</si>
  <si>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按業務實際需要編列法律事務費、委託檢驗試驗費、委託考選訓練費、</t>
    </r>
    <phoneticPr fontId="2" type="noConversion"/>
  </si>
  <si>
    <r>
      <t xml:space="preserve">          </t>
    </r>
    <r>
      <rPr>
        <sz val="14"/>
        <rFont val="標楷體"/>
        <family val="4"/>
        <charset val="136"/>
      </rPr>
      <t>電子計算機軟體服務費與講課鐘點、稿費及出席費</t>
    </r>
    <r>
      <rPr>
        <sz val="14"/>
        <rFont val="Times New Roman"/>
        <family val="1"/>
      </rPr>
      <t>1,910</t>
    </r>
    <r>
      <rPr>
        <sz val="14"/>
        <rFont val="標楷體"/>
        <family val="4"/>
        <charset val="136"/>
      </rPr>
      <t>千元。</t>
    </r>
    <r>
      <rPr>
        <sz val="14"/>
        <rFont val="Times New Roman"/>
        <family val="1"/>
      </rPr>
      <t/>
    </r>
    <phoneticPr fontId="3" type="noConversion"/>
  </si>
  <si>
    <r>
      <t>依台灣省政府</t>
    </r>
    <r>
      <rPr>
        <sz val="12"/>
        <rFont val="Times New Roman"/>
        <family val="1"/>
      </rPr>
      <t>75</t>
    </r>
    <r>
      <rPr>
        <sz val="12"/>
        <rFont val="標楷體"/>
        <family val="4"/>
        <charset val="136"/>
      </rPr>
      <t>年府人一字第</t>
    </r>
    <r>
      <rPr>
        <sz val="12"/>
        <rFont val="Times New Roman"/>
        <family val="1"/>
      </rPr>
      <t>83884</t>
    </r>
    <r>
      <rPr>
        <sz val="12"/>
        <rFont val="標楷體"/>
        <family val="4"/>
        <charset val="136"/>
      </rPr>
      <t>號函核定預算員額</t>
    </r>
    <r>
      <rPr>
        <sz val="12"/>
        <rFont val="Times New Roman"/>
        <family val="1"/>
      </rPr>
      <t>15</t>
    </r>
    <r>
      <rPr>
        <sz val="12"/>
        <rFont val="標楷體"/>
        <family val="4"/>
        <charset val="136"/>
      </rPr>
      <t>人，嗣該府</t>
    </r>
    <r>
      <rPr>
        <sz val="12"/>
        <rFont val="Times New Roman"/>
        <family val="1"/>
      </rPr>
      <t>80</t>
    </r>
    <r>
      <rPr>
        <sz val="12"/>
        <rFont val="標楷體"/>
        <family val="4"/>
        <charset val="136"/>
      </rPr>
      <t>年府人一字第</t>
    </r>
    <r>
      <rPr>
        <sz val="12"/>
        <rFont val="Times New Roman"/>
        <family val="1"/>
      </rPr>
      <t>140557</t>
    </r>
    <r>
      <rPr>
        <sz val="12"/>
        <rFont val="標楷體"/>
        <family val="4"/>
        <charset val="136"/>
      </rPr>
      <t>號函核增預算員額</t>
    </r>
    <r>
      <rPr>
        <sz val="12"/>
        <rFont val="Times New Roman"/>
        <family val="1"/>
      </rPr>
      <t>3</t>
    </r>
    <r>
      <rPr>
        <sz val="12"/>
        <rFont val="標楷體"/>
        <family val="4"/>
        <charset val="136"/>
      </rPr>
      <t>人。又經行政院</t>
    </r>
    <r>
      <rPr>
        <sz val="12"/>
        <rFont val="Times New Roman"/>
        <family val="1"/>
      </rPr>
      <t>104</t>
    </r>
    <r>
      <rPr>
        <sz val="12"/>
        <rFont val="標楷體"/>
        <family val="4"/>
        <charset val="136"/>
      </rPr>
      <t>年</t>
    </r>
    <r>
      <rPr>
        <sz val="12"/>
        <rFont val="Times New Roman"/>
        <family val="1"/>
      </rPr>
      <t>7</t>
    </r>
    <r>
      <rPr>
        <sz val="12"/>
        <rFont val="標楷體"/>
        <family val="4"/>
        <charset val="136"/>
      </rPr>
      <t>月</t>
    </r>
    <r>
      <rPr>
        <sz val="12"/>
        <rFont val="Times New Roman"/>
        <family val="1"/>
      </rPr>
      <t>3</t>
    </r>
    <r>
      <rPr>
        <sz val="12"/>
        <rFont val="標楷體"/>
        <family val="4"/>
        <charset val="136"/>
      </rPr>
      <t>日院授人組字第</t>
    </r>
    <r>
      <rPr>
        <sz val="12"/>
        <rFont val="Times New Roman"/>
        <family val="1"/>
      </rPr>
      <t>10400392165</t>
    </r>
    <r>
      <rPr>
        <sz val="12"/>
        <rFont val="標楷體"/>
        <family val="4"/>
        <charset val="136"/>
      </rPr>
      <t>號函核增預算員額</t>
    </r>
    <r>
      <rPr>
        <sz val="12"/>
        <rFont val="Times New Roman"/>
        <family val="1"/>
      </rPr>
      <t>4</t>
    </r>
    <r>
      <rPr>
        <sz val="12"/>
        <rFont val="標楷體"/>
        <family val="4"/>
        <charset val="136"/>
      </rPr>
      <t>人，合計</t>
    </r>
    <r>
      <rPr>
        <sz val="12"/>
        <rFont val="Times New Roman"/>
        <family val="1"/>
      </rPr>
      <t>22</t>
    </r>
    <r>
      <rPr>
        <sz val="12"/>
        <rFont val="標楷體"/>
        <family val="4"/>
        <charset val="136"/>
      </rPr>
      <t>人。</t>
    </r>
    <phoneticPr fontId="3" type="noConversion"/>
  </si>
  <si>
    <t>本年度預算數</t>
    <phoneticPr fontId="8" type="noConversion"/>
  </si>
  <si>
    <r>
      <t xml:space="preserve"> </t>
    </r>
    <r>
      <rPr>
        <sz val="14"/>
        <rFont val="標楷體"/>
        <family val="4"/>
        <charset val="136"/>
      </rPr>
      <t>　　</t>
    </r>
    <r>
      <rPr>
        <sz val="14"/>
        <rFont val="Times New Roman"/>
        <family val="1"/>
      </rPr>
      <t xml:space="preserve"> </t>
    </r>
    <r>
      <rPr>
        <sz val="14"/>
        <rFont val="標楷體"/>
        <family val="4"/>
        <charset val="136"/>
      </rPr>
      <t>面及廣播等媒體編列</t>
    </r>
    <r>
      <rPr>
        <sz val="14"/>
        <rFont val="Times New Roman"/>
        <family val="1"/>
      </rPr>
      <t>703</t>
    </r>
    <r>
      <rPr>
        <sz val="14"/>
        <rFont val="標楷體"/>
        <family val="4"/>
        <charset val="136"/>
      </rPr>
      <t>千元，辦理本基金提繳及墊償等業務宣導，提</t>
    </r>
    <r>
      <rPr>
        <sz val="14"/>
        <rFont val="標楷體"/>
        <family val="4"/>
        <charset val="136"/>
      </rPr>
      <t>醒</t>
    </r>
    <phoneticPr fontId="2" type="noConversion"/>
  </si>
  <si>
    <r>
      <t xml:space="preserve">          </t>
    </r>
    <r>
      <rPr>
        <sz val="14"/>
        <rFont val="標楷體"/>
        <family val="4"/>
        <charset val="136"/>
      </rPr>
      <t>雇主繳費義務及勞工自身權益，以獲得應有之保障。</t>
    </r>
    <phoneticPr fontId="2" type="noConversion"/>
  </si>
  <si>
    <r>
      <rPr>
        <sz val="12"/>
        <rFont val="標楷體"/>
        <family val="4"/>
        <charset val="136"/>
      </rPr>
      <t xml:space="preserve">註：勞務承攬人力主要係辦理委託事務處理及電腦機房暨附屬設備之維護保養操作，以及辦公場
</t>
    </r>
    <r>
      <rPr>
        <sz val="12"/>
        <rFont val="Times New Roman"/>
        <family val="1"/>
      </rPr>
      <t xml:space="preserve">        </t>
    </r>
    <r>
      <rPr>
        <sz val="12"/>
        <rFont val="標楷體"/>
        <family val="4"/>
        <charset val="136"/>
      </rPr>
      <t>所清潔與保全等業務，預計</t>
    </r>
    <r>
      <rPr>
        <sz val="12"/>
        <rFont val="Times New Roman"/>
        <family val="1"/>
      </rPr>
      <t>7</t>
    </r>
    <r>
      <rPr>
        <sz val="12"/>
        <rFont val="標楷體"/>
        <family val="4"/>
        <charset val="136"/>
      </rPr>
      <t>人，編列</t>
    </r>
    <r>
      <rPr>
        <sz val="12"/>
        <rFont val="Times New Roman"/>
        <family val="1"/>
      </rPr>
      <t>3,470</t>
    </r>
    <r>
      <rPr>
        <sz val="12"/>
        <rFont val="標楷體"/>
        <family val="4"/>
        <charset val="136"/>
      </rPr>
      <t>千元。</t>
    </r>
    <phoneticPr fontId="2" type="noConversion"/>
  </si>
  <si>
    <t>註：1.前年度決算數為審定決算數；上年度預算數為法定預算數。</t>
  </si>
  <si>
    <t>　　2.百分比及前年度決算數細數之和與總數或略有出入，係四捨五入關係。以下各表同。</t>
    <phoneticPr fontId="3" type="noConversion"/>
  </si>
</sst>
</file>

<file path=xl/styles.xml><?xml version="1.0" encoding="utf-8"?>
<styleSheet xmlns="http://schemas.openxmlformats.org/spreadsheetml/2006/main">
  <numFmts count="6">
    <numFmt numFmtId="41" formatCode="_-* #,##0_-;\-* #,##0_-;_-* &quot;-&quot;_-;_-@_-"/>
    <numFmt numFmtId="176" formatCode="#,##0_ "/>
    <numFmt numFmtId="177" formatCode="0_ "/>
    <numFmt numFmtId="178" formatCode="#,##0.00_ "/>
    <numFmt numFmtId="179" formatCode="#,##0_);[Red]\(#,##0\)"/>
    <numFmt numFmtId="180" formatCode="0.00_ "/>
  </numFmts>
  <fonts count="62">
    <font>
      <sz val="12"/>
      <name val="新細明體"/>
      <family val="1"/>
      <charset val="136"/>
    </font>
    <font>
      <sz val="12"/>
      <name val="新細明體"/>
      <family val="1"/>
      <charset val="136"/>
    </font>
    <font>
      <sz val="16"/>
      <name val="華康楷書體W5"/>
      <family val="3"/>
      <charset val="136"/>
    </font>
    <font>
      <sz val="18"/>
      <name val="Times New Roman"/>
      <family val="1"/>
    </font>
    <font>
      <sz val="9"/>
      <name val="細明體"/>
      <family val="3"/>
      <charset val="136"/>
    </font>
    <font>
      <sz val="22"/>
      <name val="標楷體"/>
      <family val="4"/>
      <charset val="136"/>
    </font>
    <font>
      <sz val="14"/>
      <name val="標楷體"/>
      <family val="4"/>
      <charset val="136"/>
    </font>
    <font>
      <sz val="12"/>
      <name val="標楷體"/>
      <family val="4"/>
      <charset val="136"/>
    </font>
    <font>
      <sz val="11"/>
      <name val="標楷體"/>
      <family val="4"/>
      <charset val="136"/>
    </font>
    <font>
      <sz val="11"/>
      <name val="Times New Roman"/>
      <family val="1"/>
    </font>
    <font>
      <sz val="10"/>
      <name val="標楷體"/>
      <family val="4"/>
      <charset val="136"/>
    </font>
    <font>
      <sz val="12"/>
      <name val="華康粗黑體"/>
      <family val="3"/>
      <charset val="136"/>
    </font>
    <font>
      <sz val="11"/>
      <color indexed="8"/>
      <name val="標楷體"/>
      <family val="4"/>
      <charset val="136"/>
    </font>
    <font>
      <sz val="12"/>
      <name val="Times New Roman"/>
      <family val="1"/>
    </font>
    <font>
      <sz val="22"/>
      <name val="Times New Roman"/>
      <family val="1"/>
    </font>
    <font>
      <sz val="10"/>
      <name val="華康粗黑體"/>
      <family val="3"/>
      <charset val="136"/>
    </font>
    <font>
      <b/>
      <sz val="11"/>
      <name val="Times New Roman"/>
      <family val="1"/>
    </font>
    <font>
      <b/>
      <sz val="12"/>
      <name val="華康粗黑體"/>
      <family val="3"/>
      <charset val="136"/>
    </font>
    <font>
      <b/>
      <sz val="12"/>
      <name val="Times New Roman"/>
      <family val="1"/>
    </font>
    <font>
      <b/>
      <sz val="14"/>
      <name val="Times New Roman"/>
      <family val="1"/>
    </font>
    <font>
      <sz val="12"/>
      <name val="新細明體"/>
      <family val="1"/>
      <charset val="136"/>
    </font>
    <font>
      <u/>
      <sz val="20"/>
      <name val="標楷體"/>
      <family val="4"/>
      <charset val="136"/>
    </font>
    <font>
      <u/>
      <sz val="20"/>
      <name val="Times New Roman"/>
      <family val="1"/>
    </font>
    <font>
      <sz val="14"/>
      <name val="Times New Roman"/>
      <family val="1"/>
    </font>
    <font>
      <sz val="12"/>
      <name val="細明體"/>
      <family val="3"/>
      <charset val="136"/>
    </font>
    <font>
      <sz val="16"/>
      <name val="Times New Roman"/>
      <family val="1"/>
    </font>
    <font>
      <sz val="10"/>
      <name val="Times New Roman"/>
      <family val="1"/>
    </font>
    <font>
      <b/>
      <sz val="10"/>
      <name val="Times New Roman"/>
      <family val="1"/>
    </font>
    <font>
      <sz val="11"/>
      <color indexed="8"/>
      <name val="Times New Roman"/>
      <family val="1"/>
    </font>
    <font>
      <vertAlign val="superscript"/>
      <sz val="11"/>
      <name val="Times New Roman"/>
      <family val="1"/>
    </font>
    <font>
      <vertAlign val="subscript"/>
      <sz val="11"/>
      <name val="Times New Roman"/>
      <family val="1"/>
    </font>
    <font>
      <sz val="10"/>
      <color indexed="8"/>
      <name val="Times New Roman"/>
      <family val="1"/>
    </font>
    <font>
      <vertAlign val="superscript"/>
      <sz val="10"/>
      <color indexed="8"/>
      <name val="Times New Roman"/>
      <family val="1"/>
    </font>
    <font>
      <vertAlign val="subscript"/>
      <sz val="10"/>
      <color indexed="8"/>
      <name val="Times New Roman"/>
      <family val="1"/>
    </font>
    <font>
      <b/>
      <sz val="10"/>
      <color indexed="8"/>
      <name val="Times New Roman"/>
      <family val="1"/>
    </font>
    <font>
      <b/>
      <vertAlign val="superscript"/>
      <sz val="10"/>
      <color indexed="8"/>
      <name val="Times New Roman"/>
      <family val="1"/>
    </font>
    <font>
      <b/>
      <vertAlign val="subscript"/>
      <sz val="10"/>
      <color indexed="8"/>
      <name val="Times New Roman"/>
      <family val="1"/>
    </font>
    <font>
      <sz val="12"/>
      <color indexed="9"/>
      <name val="Times New Roman"/>
      <family val="1"/>
    </font>
    <font>
      <sz val="12"/>
      <color indexed="9"/>
      <name val="標楷體"/>
      <family val="4"/>
      <charset val="136"/>
    </font>
    <font>
      <sz val="16"/>
      <name val="細明體"/>
      <family val="3"/>
      <charset val="136"/>
    </font>
    <font>
      <sz val="9"/>
      <name val="新細明體"/>
      <family val="1"/>
      <charset val="136"/>
    </font>
    <font>
      <vertAlign val="superscript"/>
      <sz val="9"/>
      <name val="Times New Roman"/>
      <family val="1"/>
    </font>
    <font>
      <sz val="9"/>
      <name val="Times New Roman"/>
      <family val="1"/>
    </font>
    <font>
      <vertAlign val="subscript"/>
      <sz val="9"/>
      <name val="Times New Roman"/>
      <family val="1"/>
    </font>
    <font>
      <sz val="10"/>
      <color indexed="8"/>
      <name val="標楷體"/>
      <family val="4"/>
      <charset val="136"/>
    </font>
    <font>
      <sz val="11"/>
      <color indexed="9"/>
      <name val="標楷體"/>
      <family val="4"/>
      <charset val="136"/>
    </font>
    <font>
      <b/>
      <sz val="12"/>
      <name val="標楷體"/>
      <family val="4"/>
      <charset val="136"/>
    </font>
    <font>
      <b/>
      <sz val="11"/>
      <name val="標楷體"/>
      <family val="4"/>
      <charset val="136"/>
    </font>
    <font>
      <b/>
      <sz val="17"/>
      <name val="標楷體"/>
      <family val="4"/>
      <charset val="136"/>
    </font>
    <font>
      <b/>
      <sz val="14"/>
      <name val="標楷體"/>
      <family val="4"/>
      <charset val="136"/>
    </font>
    <font>
      <b/>
      <sz val="16"/>
      <name val="標楷體"/>
      <family val="4"/>
      <charset val="136"/>
    </font>
    <font>
      <sz val="9"/>
      <color indexed="81"/>
      <name val="Tahoma"/>
      <family val="2"/>
    </font>
    <font>
      <b/>
      <sz val="9"/>
      <color indexed="81"/>
      <name val="Tahoma"/>
      <family val="2"/>
    </font>
    <font>
      <sz val="9"/>
      <color indexed="81"/>
      <name val="細明體"/>
      <family val="3"/>
      <charset val="136"/>
    </font>
    <font>
      <sz val="24"/>
      <name val="標楷體"/>
      <family val="4"/>
      <charset val="136"/>
    </font>
    <font>
      <sz val="24"/>
      <name val="Times New Roman"/>
      <family val="1"/>
    </font>
    <font>
      <u/>
      <sz val="22"/>
      <name val="標楷體"/>
      <family val="4"/>
      <charset val="136"/>
    </font>
    <font>
      <u/>
      <sz val="22"/>
      <name val="Times New Roman"/>
      <family val="1"/>
    </font>
    <font>
      <sz val="16"/>
      <name val="標楷體"/>
      <family val="4"/>
      <charset val="136"/>
    </font>
    <font>
      <sz val="13"/>
      <name val="標楷體"/>
      <family val="4"/>
      <charset val="136"/>
    </font>
    <font>
      <b/>
      <sz val="16"/>
      <name val="Times New Roman"/>
      <family val="1"/>
    </font>
    <font>
      <sz val="10"/>
      <color theme="1"/>
      <name val="標楷體"/>
      <family val="4"/>
      <charset val="136"/>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5">
    <border>
      <left/>
      <right/>
      <top/>
      <bottom/>
      <diagonal/>
    </border>
    <border>
      <left style="medium">
        <color indexed="64"/>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bottom style="medium">
        <color indexed="64"/>
      </bottom>
      <diagonal/>
    </border>
    <border>
      <left/>
      <right/>
      <top/>
      <bottom style="medium">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s>
  <cellStyleXfs count="6">
    <xf numFmtId="0" fontId="0" fillId="0" borderId="0"/>
    <xf numFmtId="0" fontId="2" fillId="0" borderId="0" applyFont="0"/>
    <xf numFmtId="0" fontId="2" fillId="0" borderId="0" applyFont="0"/>
    <xf numFmtId="0" fontId="2" fillId="0" borderId="0" applyFont="0"/>
    <xf numFmtId="0" fontId="2" fillId="0" borderId="0" applyFont="0"/>
    <xf numFmtId="0" fontId="2" fillId="0" borderId="0" applyFont="0"/>
  </cellStyleXfs>
  <cellXfs count="524">
    <xf numFmtId="0" fontId="0" fillId="0" borderId="0" xfId="0"/>
    <xf numFmtId="0" fontId="7" fillId="0" borderId="1" xfId="5" applyFont="1" applyBorder="1" applyAlignment="1">
      <alignment vertical="top" wrapText="1"/>
    </xf>
    <xf numFmtId="0" fontId="7" fillId="0" borderId="0" xfId="3" applyFont="1" applyAlignment="1">
      <alignment horizontal="right" vertical="top"/>
    </xf>
    <xf numFmtId="0" fontId="7" fillId="0" borderId="2" xfId="3" applyFont="1" applyBorder="1" applyAlignment="1">
      <alignment horizontal="distributed" vertical="center" wrapText="1" justifyLastLine="1"/>
    </xf>
    <xf numFmtId="176" fontId="13" fillId="0" borderId="3" xfId="3" applyNumberFormat="1" applyFont="1" applyBorder="1" applyAlignment="1">
      <alignment horizontal="distributed" vertical="top"/>
    </xf>
    <xf numFmtId="0" fontId="13" fillId="0" borderId="1" xfId="3" applyFont="1" applyBorder="1" applyAlignment="1">
      <alignment vertical="top"/>
    </xf>
    <xf numFmtId="0" fontId="13" fillId="0" borderId="4" xfId="3" applyFont="1" applyBorder="1" applyAlignment="1">
      <alignment vertical="top" wrapText="1"/>
    </xf>
    <xf numFmtId="0" fontId="7" fillId="0" borderId="0" xfId="5" applyFont="1" applyBorder="1" applyAlignment="1">
      <alignment horizontal="right"/>
    </xf>
    <xf numFmtId="0" fontId="8" fillId="0" borderId="2" xfId="5" applyFont="1" applyBorder="1" applyAlignment="1">
      <alignment horizontal="distributed" vertical="distributed" wrapText="1"/>
    </xf>
    <xf numFmtId="0" fontId="8" fillId="0" borderId="2" xfId="5" applyFont="1" applyBorder="1" applyAlignment="1">
      <alignment horizontal="center" vertical="distributed" wrapText="1"/>
    </xf>
    <xf numFmtId="0" fontId="8" fillId="0" borderId="5" xfId="5" applyFont="1" applyBorder="1" applyAlignment="1">
      <alignment horizontal="distributed" vertical="distributed" wrapText="1"/>
    </xf>
    <xf numFmtId="0" fontId="8" fillId="0" borderId="1" xfId="5" applyFont="1" applyBorder="1" applyAlignment="1">
      <alignment vertical="top" wrapText="1"/>
    </xf>
    <xf numFmtId="0" fontId="7" fillId="0" borderId="0" xfId="5" applyFont="1" applyAlignment="1">
      <alignment horizontal="right" vertical="top"/>
    </xf>
    <xf numFmtId="0" fontId="7" fillId="0" borderId="6" xfId="5" applyFont="1" applyBorder="1" applyAlignment="1">
      <alignment vertical="top"/>
    </xf>
    <xf numFmtId="3" fontId="7" fillId="0" borderId="4" xfId="5" applyNumberFormat="1" applyFont="1" applyBorder="1" applyAlignment="1">
      <alignment vertical="top"/>
    </xf>
    <xf numFmtId="0" fontId="13" fillId="0" borderId="1" xfId="5" applyFont="1" applyBorder="1" applyAlignment="1">
      <alignment vertical="top" wrapText="1"/>
    </xf>
    <xf numFmtId="0" fontId="7" fillId="0" borderId="0" xfId="2" applyFont="1" applyAlignment="1">
      <alignment horizontal="right" vertical="top"/>
    </xf>
    <xf numFmtId="0" fontId="8" fillId="0" borderId="0" xfId="3" applyFont="1" applyAlignment="1">
      <alignment vertical="top"/>
    </xf>
    <xf numFmtId="0" fontId="12" fillId="2" borderId="2" xfId="5" applyFont="1" applyFill="1" applyBorder="1" applyAlignment="1">
      <alignment horizontal="distributed" vertical="distributed" wrapText="1"/>
    </xf>
    <xf numFmtId="0" fontId="17" fillId="0" borderId="1" xfId="5" applyFont="1" applyBorder="1" applyAlignment="1">
      <alignment vertical="top" wrapText="1"/>
    </xf>
    <xf numFmtId="0" fontId="7" fillId="0" borderId="6" xfId="5" applyFont="1" applyFill="1" applyBorder="1" applyAlignment="1">
      <alignment horizontal="left" vertical="top" wrapText="1"/>
    </xf>
    <xf numFmtId="3" fontId="8" fillId="0" borderId="4" xfId="5" applyNumberFormat="1" applyFont="1" applyFill="1" applyBorder="1" applyAlignment="1">
      <alignment vertical="top" wrapText="1"/>
    </xf>
    <xf numFmtId="0" fontId="11" fillId="0" borderId="1" xfId="1" applyFont="1" applyBorder="1" applyAlignment="1">
      <alignment vertical="top"/>
    </xf>
    <xf numFmtId="0" fontId="8" fillId="0" borderId="9" xfId="2" applyFont="1" applyBorder="1" applyAlignment="1">
      <alignment horizontal="distributed" vertical="center" justifyLastLine="1"/>
    </xf>
    <xf numFmtId="0" fontId="8" fillId="0" borderId="10" xfId="2" applyFont="1" applyBorder="1" applyAlignment="1">
      <alignment horizontal="center" vertical="center" wrapText="1"/>
    </xf>
    <xf numFmtId="0" fontId="13" fillId="0" borderId="11" xfId="5" applyFont="1" applyFill="1" applyBorder="1" applyAlignment="1">
      <alignment vertical="center" wrapText="1"/>
    </xf>
    <xf numFmtId="0" fontId="13" fillId="0" borderId="12" xfId="5" applyFont="1" applyFill="1" applyBorder="1" applyAlignment="1">
      <alignment vertical="center" wrapText="1"/>
    </xf>
    <xf numFmtId="0" fontId="13" fillId="0" borderId="13" xfId="5" applyFont="1" applyFill="1" applyBorder="1" applyAlignment="1">
      <alignment vertical="center" wrapText="1"/>
    </xf>
    <xf numFmtId="0" fontId="13" fillId="0" borderId="14" xfId="5" applyFont="1" applyFill="1" applyBorder="1" applyAlignment="1">
      <alignment vertical="center" wrapText="1"/>
    </xf>
    <xf numFmtId="0" fontId="9" fillId="0" borderId="15" xfId="5" applyFont="1" applyFill="1" applyBorder="1" applyAlignment="1">
      <alignment vertical="center" wrapText="1"/>
    </xf>
    <xf numFmtId="0" fontId="13" fillId="0" borderId="0" xfId="5" applyFont="1" applyFill="1" applyAlignment="1">
      <alignment vertical="center" wrapText="1"/>
    </xf>
    <xf numFmtId="0" fontId="13" fillId="0" borderId="6" xfId="5" applyFont="1" applyFill="1" applyBorder="1" applyAlignment="1">
      <alignment horizontal="left" vertical="top" wrapText="1"/>
    </xf>
    <xf numFmtId="3" fontId="9" fillId="0" borderId="4" xfId="5" applyNumberFormat="1" applyFont="1" applyFill="1" applyBorder="1" applyAlignment="1">
      <alignment vertical="top" wrapText="1"/>
    </xf>
    <xf numFmtId="0" fontId="13" fillId="0" borderId="0" xfId="5" applyFont="1" applyFill="1" applyAlignment="1">
      <alignment vertical="top" wrapText="1"/>
    </xf>
    <xf numFmtId="0" fontId="3" fillId="0" borderId="0" xfId="5" applyFont="1" applyFill="1" applyAlignment="1">
      <alignment vertical="center"/>
    </xf>
    <xf numFmtId="0" fontId="14" fillId="0" borderId="0" xfId="5" applyFont="1" applyFill="1" applyAlignment="1">
      <alignment vertical="center"/>
    </xf>
    <xf numFmtId="0" fontId="13" fillId="0" borderId="0" xfId="5" applyFont="1" applyFill="1" applyBorder="1" applyAlignment="1">
      <alignment horizontal="center" vertical="center"/>
    </xf>
    <xf numFmtId="0" fontId="23" fillId="0" borderId="0" xfId="5" applyFont="1" applyFill="1" applyAlignment="1">
      <alignment horizontal="center" vertical="center"/>
    </xf>
    <xf numFmtId="0" fontId="13" fillId="0" borderId="0" xfId="5" applyFont="1" applyFill="1" applyAlignment="1">
      <alignment horizontal="distributed" vertical="center" wrapText="1"/>
    </xf>
    <xf numFmtId="0" fontId="8" fillId="0" borderId="16"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13" fillId="0" borderId="3" xfId="5" applyFont="1" applyFill="1" applyBorder="1" applyAlignment="1">
      <alignment horizontal="distributed" vertical="center" wrapText="1"/>
    </xf>
    <xf numFmtId="3" fontId="16" fillId="0" borderId="3" xfId="5" applyNumberFormat="1" applyFont="1" applyFill="1" applyBorder="1" applyAlignment="1">
      <alignment vertical="center"/>
    </xf>
    <xf numFmtId="3" fontId="16" fillId="0" borderId="17" xfId="5" applyNumberFormat="1" applyFont="1" applyFill="1" applyBorder="1" applyAlignment="1">
      <alignment vertical="center"/>
    </xf>
    <xf numFmtId="3" fontId="9" fillId="0" borderId="18" xfId="5" applyNumberFormat="1" applyFont="1" applyFill="1" applyBorder="1" applyAlignment="1">
      <alignment vertical="center" wrapText="1"/>
    </xf>
    <xf numFmtId="0" fontId="13" fillId="0" borderId="0" xfId="5" applyFont="1" applyFill="1" applyAlignment="1">
      <alignment vertical="center"/>
    </xf>
    <xf numFmtId="3" fontId="16" fillId="0" borderId="19" xfId="5" applyNumberFormat="1" applyFont="1" applyFill="1" applyBorder="1" applyAlignment="1">
      <alignment horizontal="right" vertical="center"/>
    </xf>
    <xf numFmtId="179" fontId="16" fillId="0" borderId="20" xfId="5" applyNumberFormat="1" applyFont="1" applyFill="1" applyBorder="1" applyAlignment="1">
      <alignment vertical="center"/>
    </xf>
    <xf numFmtId="176" fontId="16" fillId="0" borderId="3" xfId="5" applyNumberFormat="1" applyFont="1" applyFill="1" applyBorder="1" applyAlignment="1">
      <alignment vertical="center"/>
    </xf>
    <xf numFmtId="0" fontId="24" fillId="0" borderId="0" xfId="5" applyFont="1" applyFill="1" applyAlignment="1">
      <alignment vertical="top" wrapText="1"/>
    </xf>
    <xf numFmtId="0" fontId="3" fillId="0" borderId="0" xfId="3" applyFont="1" applyAlignment="1">
      <alignment vertical="top"/>
    </xf>
    <xf numFmtId="0" fontId="14" fillId="0" borderId="0" xfId="3" applyFont="1" applyAlignment="1">
      <alignment vertical="top"/>
    </xf>
    <xf numFmtId="0" fontId="13" fillId="0" borderId="0" xfId="3" applyFont="1" applyAlignment="1">
      <alignment vertical="top"/>
    </xf>
    <xf numFmtId="0" fontId="23" fillId="0" borderId="0" xfId="3" applyFont="1" applyAlignment="1">
      <alignment vertical="center"/>
    </xf>
    <xf numFmtId="176" fontId="18" fillId="0" borderId="6" xfId="3" applyNumberFormat="1" applyFont="1" applyBorder="1" applyAlignment="1">
      <alignment vertical="top"/>
    </xf>
    <xf numFmtId="0" fontId="23" fillId="0" borderId="0" xfId="3" applyFont="1" applyAlignment="1">
      <alignment vertical="top"/>
    </xf>
    <xf numFmtId="0" fontId="19" fillId="0" borderId="0" xfId="3" applyFont="1" applyAlignment="1">
      <alignment vertical="top"/>
    </xf>
    <xf numFmtId="176" fontId="13" fillId="0" borderId="6" xfId="3" applyNumberFormat="1" applyFont="1" applyBorder="1" applyAlignment="1">
      <alignment vertical="top"/>
    </xf>
    <xf numFmtId="176" fontId="18" fillId="0" borderId="6" xfId="3" applyNumberFormat="1" applyFont="1" applyBorder="1" applyAlignment="1">
      <alignment horizontal="right" vertical="top"/>
    </xf>
    <xf numFmtId="0" fontId="13" fillId="0" borderId="18" xfId="3" applyFont="1" applyBorder="1" applyAlignment="1">
      <alignment vertical="top" wrapText="1"/>
    </xf>
    <xf numFmtId="0" fontId="25" fillId="0" borderId="0" xfId="3" applyFont="1" applyAlignment="1">
      <alignment vertical="top"/>
    </xf>
    <xf numFmtId="0" fontId="13" fillId="0" borderId="21" xfId="3" applyFont="1" applyBorder="1" applyAlignment="1">
      <alignment vertical="top"/>
    </xf>
    <xf numFmtId="0" fontId="13" fillId="0" borderId="0" xfId="3" applyFont="1" applyBorder="1" applyAlignment="1">
      <alignment vertical="top"/>
    </xf>
    <xf numFmtId="0" fontId="13" fillId="0" borderId="6" xfId="3" applyFont="1" applyBorder="1" applyAlignment="1">
      <alignment vertical="top"/>
    </xf>
    <xf numFmtId="0" fontId="13" fillId="0" borderId="3" xfId="3" applyFont="1" applyBorder="1" applyAlignment="1">
      <alignment vertical="top"/>
    </xf>
    <xf numFmtId="0" fontId="13" fillId="0" borderId="20" xfId="3" applyFont="1" applyBorder="1" applyAlignment="1">
      <alignment vertical="top"/>
    </xf>
    <xf numFmtId="176" fontId="18" fillId="0" borderId="7" xfId="3" applyNumberFormat="1" applyFont="1" applyBorder="1" applyAlignment="1">
      <alignment vertical="top"/>
    </xf>
    <xf numFmtId="176" fontId="13" fillId="0" borderId="7" xfId="3" applyNumberFormat="1" applyFont="1" applyBorder="1" applyAlignment="1">
      <alignment vertical="top"/>
    </xf>
    <xf numFmtId="176" fontId="13" fillId="0" borderId="17" xfId="3" applyNumberFormat="1" applyFont="1" applyBorder="1" applyAlignment="1">
      <alignment horizontal="distributed" vertical="top"/>
    </xf>
    <xf numFmtId="176" fontId="18" fillId="0" borderId="1" xfId="3" applyNumberFormat="1" applyFont="1" applyBorder="1" applyAlignment="1">
      <alignment vertical="top"/>
    </xf>
    <xf numFmtId="176" fontId="13" fillId="0" borderId="1" xfId="3" applyNumberFormat="1" applyFont="1" applyBorder="1" applyAlignment="1">
      <alignment vertical="top"/>
    </xf>
    <xf numFmtId="180" fontId="18" fillId="0" borderId="0" xfId="3" applyNumberFormat="1" applyFont="1" applyBorder="1" applyAlignment="1">
      <alignment vertical="top"/>
    </xf>
    <xf numFmtId="180" fontId="13" fillId="0" borderId="0" xfId="3" applyNumberFormat="1" applyFont="1" applyBorder="1" applyAlignment="1">
      <alignment vertical="top"/>
    </xf>
    <xf numFmtId="0" fontId="8" fillId="0" borderId="1"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7" fillId="0" borderId="6" xfId="3" applyFont="1" applyBorder="1" applyAlignment="1">
      <alignment horizontal="center" vertical="center" wrapText="1" justifyLastLine="1"/>
    </xf>
    <xf numFmtId="0" fontId="8" fillId="0" borderId="6" xfId="0" applyFont="1" applyFill="1" applyBorder="1" applyAlignment="1">
      <alignment horizontal="center" vertical="center" wrapText="1"/>
    </xf>
    <xf numFmtId="0" fontId="7" fillId="0" borderId="4" xfId="3" applyFont="1" applyBorder="1" applyAlignment="1">
      <alignment horizontal="center" vertical="center" wrapText="1" justifyLastLine="1"/>
    </xf>
    <xf numFmtId="3" fontId="9" fillId="0" borderId="11" xfId="3" applyNumberFormat="1" applyFont="1" applyBorder="1" applyAlignment="1">
      <alignment vertical="top"/>
    </xf>
    <xf numFmtId="176" fontId="13" fillId="0" borderId="13" xfId="3" applyNumberFormat="1" applyFont="1" applyBorder="1" applyAlignment="1">
      <alignment vertical="top"/>
    </xf>
    <xf numFmtId="176" fontId="18" fillId="0" borderId="3" xfId="3" applyNumberFormat="1" applyFont="1" applyBorder="1" applyAlignment="1">
      <alignment vertical="top"/>
    </xf>
    <xf numFmtId="176" fontId="18" fillId="0" borderId="17" xfId="3" applyNumberFormat="1" applyFont="1" applyBorder="1" applyAlignment="1">
      <alignment vertical="top"/>
    </xf>
    <xf numFmtId="0" fontId="3" fillId="0" borderId="0" xfId="2" applyFont="1" applyAlignment="1">
      <alignment vertical="top"/>
    </xf>
    <xf numFmtId="0" fontId="14" fillId="0" borderId="0" xfId="2" applyFont="1" applyAlignment="1">
      <alignment vertical="top"/>
    </xf>
    <xf numFmtId="0" fontId="13" fillId="0" borderId="0" xfId="2" applyFont="1" applyAlignment="1">
      <alignment vertical="top"/>
    </xf>
    <xf numFmtId="0" fontId="23" fillId="0" borderId="0" xfId="2" applyFont="1" applyAlignment="1">
      <alignment vertical="center"/>
    </xf>
    <xf numFmtId="3" fontId="26" fillId="0" borderId="11" xfId="2" applyNumberFormat="1" applyFont="1" applyBorder="1" applyAlignment="1">
      <alignment vertical="top"/>
    </xf>
    <xf numFmtId="0" fontId="26" fillId="0" borderId="14" xfId="2" applyFont="1" applyBorder="1" applyAlignment="1">
      <alignment vertical="top"/>
    </xf>
    <xf numFmtId="0" fontId="23" fillId="0" borderId="0" xfId="2" applyFont="1" applyAlignment="1">
      <alignment vertical="top"/>
    </xf>
    <xf numFmtId="0" fontId="19" fillId="0" borderId="0" xfId="2" applyFont="1" applyAlignment="1">
      <alignment vertical="top"/>
    </xf>
    <xf numFmtId="0" fontId="25" fillId="0" borderId="0" xfId="2" applyFont="1" applyAlignment="1">
      <alignment vertical="top"/>
    </xf>
    <xf numFmtId="0" fontId="9" fillId="0" borderId="22" xfId="2" applyFont="1" applyBorder="1" applyAlignment="1">
      <alignment horizontal="distributed" vertical="center" wrapText="1"/>
    </xf>
    <xf numFmtId="0" fontId="9" fillId="0" borderId="9" xfId="2" applyFont="1" applyBorder="1" applyAlignment="1">
      <alignment horizontal="distributed" vertical="center" wrapText="1"/>
    </xf>
    <xf numFmtId="0" fontId="7" fillId="0" borderId="9" xfId="5" applyFont="1" applyBorder="1" applyAlignment="1">
      <alignment horizontal="center" vertical="distributed" wrapText="1"/>
    </xf>
    <xf numFmtId="0" fontId="7" fillId="0" borderId="23" xfId="5" applyFont="1" applyBorder="1" applyAlignment="1">
      <alignment horizontal="center" vertical="center" wrapText="1"/>
    </xf>
    <xf numFmtId="0" fontId="3" fillId="0" borderId="0" xfId="5" applyFont="1" applyAlignment="1">
      <alignment vertical="top"/>
    </xf>
    <xf numFmtId="0" fontId="14" fillId="0" borderId="0" xfId="5" applyFont="1" applyAlignment="1">
      <alignment vertical="top"/>
    </xf>
    <xf numFmtId="0" fontId="23" fillId="0" borderId="0" xfId="5" applyFont="1" applyAlignment="1">
      <alignment horizontal="center" vertical="top"/>
    </xf>
    <xf numFmtId="0" fontId="23" fillId="0" borderId="0" xfId="5" applyFont="1" applyBorder="1" applyAlignment="1">
      <alignment vertical="center"/>
    </xf>
    <xf numFmtId="0" fontId="23" fillId="0" borderId="0" xfId="5" applyFont="1" applyAlignment="1">
      <alignment horizontal="center" vertical="center"/>
    </xf>
    <xf numFmtId="0" fontId="13" fillId="0" borderId="0" xfId="5" applyFont="1" applyAlignment="1">
      <alignment horizontal="distributed" vertical="distributed" wrapText="1"/>
    </xf>
    <xf numFmtId="0" fontId="9" fillId="0" borderId="11" xfId="5" applyFont="1" applyBorder="1" applyAlignment="1">
      <alignment vertical="center" wrapText="1"/>
    </xf>
    <xf numFmtId="0" fontId="9" fillId="0" borderId="13" xfId="5" applyFont="1" applyBorder="1" applyAlignment="1">
      <alignment vertical="center" wrapText="1"/>
    </xf>
    <xf numFmtId="0" fontId="9" fillId="0" borderId="14" xfId="5" applyFont="1" applyBorder="1" applyAlignment="1">
      <alignment vertical="center" wrapText="1"/>
    </xf>
    <xf numFmtId="0" fontId="9" fillId="0" borderId="15" xfId="5" applyFont="1" applyBorder="1" applyAlignment="1">
      <alignment vertical="center" wrapText="1"/>
    </xf>
    <xf numFmtId="0" fontId="13" fillId="0" borderId="0" xfId="5" applyFont="1" applyAlignment="1">
      <alignment vertical="center" wrapText="1"/>
    </xf>
    <xf numFmtId="3" fontId="26" fillId="0" borderId="6" xfId="5" applyNumberFormat="1" applyFont="1" applyBorder="1" applyAlignment="1">
      <alignment vertical="top" wrapText="1"/>
    </xf>
    <xf numFmtId="0" fontId="13" fillId="0" borderId="0" xfId="5" applyFont="1" applyAlignment="1">
      <alignment vertical="top" wrapText="1"/>
    </xf>
    <xf numFmtId="0" fontId="26" fillId="0" borderId="6" xfId="5" applyFont="1" applyBorder="1" applyAlignment="1">
      <alignment vertical="top" wrapText="1"/>
    </xf>
    <xf numFmtId="3" fontId="27" fillId="0" borderId="3" xfId="5" applyNumberFormat="1" applyFont="1" applyBorder="1" applyAlignment="1">
      <alignment vertical="top" wrapText="1"/>
    </xf>
    <xf numFmtId="0" fontId="13" fillId="0" borderId="0" xfId="5" applyFont="1" applyAlignment="1">
      <alignment vertical="top"/>
    </xf>
    <xf numFmtId="0" fontId="7" fillId="0" borderId="10" xfId="5" applyFont="1" applyBorder="1" applyAlignment="1">
      <alignment horizontal="center" vertical="center" wrapText="1"/>
    </xf>
    <xf numFmtId="0" fontId="13" fillId="0" borderId="0" xfId="5" applyFont="1" applyAlignment="1">
      <alignment vertical="center"/>
    </xf>
    <xf numFmtId="0" fontId="13" fillId="0" borderId="13" xfId="5" applyFont="1" applyBorder="1" applyAlignment="1">
      <alignment horizontal="distributed" vertical="distributed" wrapText="1"/>
    </xf>
    <xf numFmtId="0" fontId="13" fillId="0" borderId="13" xfId="0" applyFont="1" applyBorder="1" applyAlignment="1">
      <alignment horizontal="distributed"/>
    </xf>
    <xf numFmtId="0" fontId="13" fillId="0" borderId="15" xfId="0" applyFont="1" applyBorder="1" applyAlignment="1">
      <alignment horizontal="distributed" vertical="center" wrapText="1"/>
    </xf>
    <xf numFmtId="3" fontId="18" fillId="0" borderId="6" xfId="5" applyNumberFormat="1" applyFont="1" applyBorder="1" applyAlignment="1">
      <alignment horizontal="right" vertical="top"/>
    </xf>
    <xf numFmtId="3" fontId="18" fillId="0" borderId="6" xfId="5" applyNumberFormat="1" applyFont="1" applyBorder="1" applyAlignment="1">
      <alignment vertical="top"/>
    </xf>
    <xf numFmtId="0" fontId="13" fillId="0" borderId="4" xfId="5" applyFont="1" applyBorder="1" applyAlignment="1">
      <alignment vertical="top"/>
    </xf>
    <xf numFmtId="3" fontId="13" fillId="0" borderId="6" xfId="5" applyNumberFormat="1" applyFont="1" applyBorder="1" applyAlignment="1">
      <alignment horizontal="right" vertical="top"/>
    </xf>
    <xf numFmtId="3" fontId="13" fillId="0" borderId="6" xfId="5" applyNumberFormat="1" applyFont="1" applyBorder="1" applyAlignment="1">
      <alignment horizontal="center" vertical="top"/>
    </xf>
    <xf numFmtId="3" fontId="13" fillId="0" borderId="6" xfId="5" applyNumberFormat="1" applyFont="1" applyBorder="1" applyAlignment="1">
      <alignment vertical="top"/>
    </xf>
    <xf numFmtId="3" fontId="13" fillId="0" borderId="4" xfId="5" applyNumberFormat="1" applyFont="1" applyBorder="1" applyAlignment="1">
      <alignment vertical="top"/>
    </xf>
    <xf numFmtId="0" fontId="13" fillId="0" borderId="6" xfId="5" applyFont="1" applyBorder="1" applyAlignment="1">
      <alignment horizontal="right" vertical="top"/>
    </xf>
    <xf numFmtId="0" fontId="13" fillId="0" borderId="6" xfId="5" applyFont="1" applyBorder="1" applyAlignment="1">
      <alignment horizontal="center" vertical="top"/>
    </xf>
    <xf numFmtId="0" fontId="18" fillId="0" borderId="0" xfId="5" applyFont="1" applyAlignment="1">
      <alignment vertical="top"/>
    </xf>
    <xf numFmtId="3" fontId="18" fillId="0" borderId="3" xfId="5" applyNumberFormat="1" applyFont="1" applyBorder="1" applyAlignment="1">
      <alignment vertical="top"/>
    </xf>
    <xf numFmtId="3" fontId="18" fillId="0" borderId="18" xfId="5" applyNumberFormat="1" applyFont="1" applyBorder="1" applyAlignment="1">
      <alignment vertical="top"/>
    </xf>
    <xf numFmtId="0" fontId="13" fillId="0" borderId="0" xfId="5" applyFont="1" applyAlignment="1">
      <alignment horizontal="center" vertical="top"/>
    </xf>
    <xf numFmtId="0" fontId="13" fillId="0" borderId="13" xfId="0" applyFont="1" applyBorder="1" applyAlignment="1">
      <alignment horizontal="center"/>
    </xf>
    <xf numFmtId="3" fontId="18" fillId="0" borderId="3" xfId="5" applyNumberFormat="1" applyFont="1" applyBorder="1" applyAlignment="1">
      <alignment horizontal="center" vertical="top"/>
    </xf>
    <xf numFmtId="0" fontId="13" fillId="0" borderId="11" xfId="5" applyFont="1" applyBorder="1" applyAlignment="1">
      <alignment horizontal="distributed" vertical="distributed" wrapText="1"/>
    </xf>
    <xf numFmtId="0" fontId="7" fillId="0" borderId="1" xfId="5" applyFont="1" applyBorder="1" applyAlignment="1">
      <alignment vertical="top"/>
    </xf>
    <xf numFmtId="0" fontId="13" fillId="0" borderId="1" xfId="5" applyFont="1" applyBorder="1" applyAlignment="1">
      <alignment vertical="top"/>
    </xf>
    <xf numFmtId="0" fontId="23" fillId="0" borderId="0" xfId="5" applyFont="1" applyAlignment="1">
      <alignment vertical="center"/>
    </xf>
    <xf numFmtId="0" fontId="23" fillId="0" borderId="0" xfId="5" applyFont="1" applyAlignment="1">
      <alignment vertical="top"/>
    </xf>
    <xf numFmtId="0" fontId="9" fillId="0" borderId="4" xfId="5" applyNumberFormat="1" applyFont="1" applyBorder="1" applyAlignment="1">
      <alignment vertical="top" wrapText="1"/>
    </xf>
    <xf numFmtId="0" fontId="19" fillId="0" borderId="0" xfId="5" applyFont="1" applyAlignment="1">
      <alignment vertical="top"/>
    </xf>
    <xf numFmtId="0" fontId="9" fillId="0" borderId="1" xfId="5" applyFont="1" applyBorder="1" applyAlignment="1">
      <alignment vertical="top"/>
    </xf>
    <xf numFmtId="0" fontId="16" fillId="0" borderId="18" xfId="5" applyNumberFormat="1" applyFont="1" applyBorder="1" applyAlignment="1">
      <alignment vertical="top" wrapText="1"/>
    </xf>
    <xf numFmtId="0" fontId="25" fillId="0" borderId="0" xfId="5" applyFont="1" applyAlignment="1">
      <alignment vertical="top"/>
    </xf>
    <xf numFmtId="3" fontId="13" fillId="0" borderId="1" xfId="5" applyNumberFormat="1" applyFont="1" applyBorder="1" applyAlignment="1">
      <alignment vertical="top"/>
    </xf>
    <xf numFmtId="176" fontId="9" fillId="0" borderId="4" xfId="5" applyNumberFormat="1" applyFont="1" applyBorder="1" applyAlignment="1">
      <alignment vertical="top"/>
    </xf>
    <xf numFmtId="0" fontId="7" fillId="0" borderId="2" xfId="5" applyFont="1" applyBorder="1" applyAlignment="1">
      <alignment horizontal="center" vertical="distributed" wrapText="1"/>
    </xf>
    <xf numFmtId="0" fontId="7" fillId="0" borderId="5" xfId="5" applyFont="1" applyBorder="1" applyAlignment="1">
      <alignment horizontal="center" vertical="center" wrapText="1"/>
    </xf>
    <xf numFmtId="3" fontId="18" fillId="0" borderId="6" xfId="5" applyNumberFormat="1" applyFont="1" applyBorder="1" applyAlignment="1">
      <alignment horizontal="center" vertical="top"/>
    </xf>
    <xf numFmtId="0" fontId="7" fillId="0" borderId="16" xfId="0" applyFont="1" applyFill="1" applyBorder="1" applyAlignment="1">
      <alignment horizontal="center" vertical="center" wrapText="1"/>
    </xf>
    <xf numFmtId="0" fontId="13" fillId="0" borderId="24"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13" fillId="0" borderId="8" xfId="0" applyFont="1" applyFill="1" applyBorder="1" applyAlignment="1">
      <alignment horizontal="center" vertical="center" wrapText="1"/>
    </xf>
    <xf numFmtId="179" fontId="13" fillId="0" borderId="1" xfId="5" applyNumberFormat="1" applyFont="1" applyFill="1" applyBorder="1" applyAlignment="1">
      <alignment vertical="top"/>
    </xf>
    <xf numFmtId="178" fontId="13" fillId="0" borderId="25" xfId="5" applyNumberFormat="1" applyFont="1" applyFill="1" applyBorder="1" applyAlignment="1">
      <alignment horizontal="right" vertical="top"/>
    </xf>
    <xf numFmtId="176" fontId="13" fillId="0" borderId="6" xfId="5" applyNumberFormat="1" applyFont="1" applyFill="1" applyBorder="1" applyAlignment="1">
      <alignment vertical="top"/>
    </xf>
    <xf numFmtId="178" fontId="13" fillId="0" borderId="6" xfId="5" applyNumberFormat="1" applyFont="1" applyFill="1" applyBorder="1" applyAlignment="1">
      <alignment vertical="top"/>
    </xf>
    <xf numFmtId="3" fontId="13" fillId="0" borderId="6" xfId="5" applyNumberFormat="1" applyFont="1" applyFill="1" applyBorder="1" applyAlignment="1">
      <alignment vertical="top"/>
    </xf>
    <xf numFmtId="3" fontId="13" fillId="0" borderId="7" xfId="5" applyNumberFormat="1" applyFont="1" applyFill="1" applyBorder="1" applyAlignment="1">
      <alignment vertical="top"/>
    </xf>
    <xf numFmtId="3" fontId="13" fillId="0" borderId="4" xfId="5" applyNumberFormat="1" applyFont="1" applyFill="1" applyBorder="1" applyAlignment="1">
      <alignment vertical="top" wrapText="1"/>
    </xf>
    <xf numFmtId="178" fontId="18" fillId="0" borderId="6" xfId="5" applyNumberFormat="1" applyFont="1" applyFill="1" applyBorder="1" applyAlignment="1">
      <alignment vertical="top"/>
    </xf>
    <xf numFmtId="176" fontId="18" fillId="0" borderId="6" xfId="5" applyNumberFormat="1" applyFont="1" applyFill="1" applyBorder="1" applyAlignment="1">
      <alignment vertical="top"/>
    </xf>
    <xf numFmtId="3" fontId="13" fillId="0" borderId="25" xfId="5" applyNumberFormat="1" applyFont="1" applyFill="1" applyBorder="1" applyAlignment="1">
      <alignment horizontal="right" vertical="top"/>
    </xf>
    <xf numFmtId="179" fontId="18" fillId="0" borderId="1" xfId="5" applyNumberFormat="1" applyFont="1" applyFill="1" applyBorder="1" applyAlignment="1">
      <alignment vertical="top"/>
    </xf>
    <xf numFmtId="0" fontId="13" fillId="0" borderId="27" xfId="3" applyFont="1" applyBorder="1" applyAlignment="1">
      <alignment horizontal="right" vertical="top" wrapText="1"/>
    </xf>
    <xf numFmtId="0" fontId="13" fillId="0" borderId="27" xfId="3" applyFont="1" applyBorder="1" applyAlignment="1">
      <alignment vertical="top" wrapText="1"/>
    </xf>
    <xf numFmtId="0" fontId="13" fillId="0" borderId="28" xfId="3" applyFont="1" applyBorder="1" applyAlignment="1">
      <alignment vertical="top" wrapText="1"/>
    </xf>
    <xf numFmtId="0" fontId="13" fillId="0" borderId="4" xfId="5" applyNumberFormat="1" applyFont="1" applyBorder="1" applyAlignment="1">
      <alignment vertical="top" wrapText="1"/>
    </xf>
    <xf numFmtId="0" fontId="7" fillId="0" borderId="4" xfId="5" applyNumberFormat="1" applyFont="1" applyBorder="1" applyAlignment="1">
      <alignment vertical="top" wrapText="1"/>
    </xf>
    <xf numFmtId="0" fontId="7" fillId="0" borderId="23" xfId="5" applyFont="1" applyBorder="1" applyAlignment="1">
      <alignment horizontal="center" vertical="center"/>
    </xf>
    <xf numFmtId="0" fontId="7" fillId="0" borderId="29" xfId="5" applyFont="1" applyBorder="1" applyAlignment="1">
      <alignment horizontal="center" vertical="center"/>
    </xf>
    <xf numFmtId="0" fontId="7" fillId="0" borderId="1" xfId="5" applyFont="1" applyBorder="1" applyAlignment="1">
      <alignment horizontal="left" vertical="top" wrapText="1"/>
    </xf>
    <xf numFmtId="3" fontId="13" fillId="0" borderId="11" xfId="5" applyNumberFormat="1" applyFont="1" applyBorder="1" applyAlignment="1">
      <alignment vertical="top"/>
    </xf>
    <xf numFmtId="176" fontId="13" fillId="0" borderId="13" xfId="5" applyNumberFormat="1" applyFont="1" applyBorder="1" applyAlignment="1">
      <alignment vertical="top"/>
    </xf>
    <xf numFmtId="3" fontId="13" fillId="0" borderId="30" xfId="5" applyNumberFormat="1" applyFont="1" applyBorder="1" applyAlignment="1">
      <alignment vertical="top"/>
    </xf>
    <xf numFmtId="176" fontId="18" fillId="0" borderId="6" xfId="5" applyNumberFormat="1" applyFont="1" applyBorder="1" applyAlignment="1">
      <alignment vertical="top"/>
    </xf>
    <xf numFmtId="177" fontId="13" fillId="0" borderId="6" xfId="5" applyNumberFormat="1" applyFont="1" applyBorder="1" applyAlignment="1">
      <alignment horizontal="right" vertical="top"/>
    </xf>
    <xf numFmtId="177" fontId="18" fillId="0" borderId="6" xfId="5" applyNumberFormat="1" applyFont="1" applyBorder="1" applyAlignment="1">
      <alignment horizontal="right" vertical="top"/>
    </xf>
    <xf numFmtId="0" fontId="13" fillId="0" borderId="1" xfId="5" applyFont="1" applyBorder="1" applyAlignment="1">
      <alignment horizontal="left" vertical="top" wrapText="1"/>
    </xf>
    <xf numFmtId="176" fontId="13" fillId="0" borderId="6" xfId="5" applyNumberFormat="1" applyFont="1" applyBorder="1" applyAlignment="1">
      <alignment vertical="top"/>
    </xf>
    <xf numFmtId="176" fontId="13" fillId="0" borderId="27" xfId="5" applyNumberFormat="1" applyFont="1" applyBorder="1" applyAlignment="1">
      <alignment horizontal="distributed" vertical="top"/>
    </xf>
    <xf numFmtId="176" fontId="13" fillId="0" borderId="27" xfId="5" applyNumberFormat="1" applyFont="1" applyBorder="1" applyAlignment="1">
      <alignment vertical="top"/>
    </xf>
    <xf numFmtId="176" fontId="18" fillId="0" borderId="3" xfId="5" applyNumberFormat="1" applyFont="1" applyBorder="1" applyAlignment="1">
      <alignment vertical="top"/>
    </xf>
    <xf numFmtId="176" fontId="18" fillId="0" borderId="28" xfId="5" applyNumberFormat="1" applyFont="1" applyBorder="1" applyAlignment="1">
      <alignment vertical="top"/>
    </xf>
    <xf numFmtId="0" fontId="7" fillId="0" borderId="5" xfId="5" applyFont="1" applyBorder="1" applyAlignment="1">
      <alignment horizontal="center" vertical="center"/>
    </xf>
    <xf numFmtId="0" fontId="7" fillId="0" borderId="1" xfId="1" applyFont="1" applyBorder="1" applyAlignment="1">
      <alignment vertical="top"/>
    </xf>
    <xf numFmtId="0" fontId="3" fillId="0" borderId="0" xfId="4" applyFont="1" applyAlignment="1">
      <alignment vertical="top"/>
    </xf>
    <xf numFmtId="0" fontId="14" fillId="0" borderId="0" xfId="4" applyFont="1" applyAlignment="1">
      <alignment vertical="top"/>
    </xf>
    <xf numFmtId="0" fontId="13" fillId="0" borderId="0" xfId="4" applyFont="1" applyAlignment="1">
      <alignment vertical="top"/>
    </xf>
    <xf numFmtId="3" fontId="13" fillId="0" borderId="11" xfId="4" applyNumberFormat="1" applyFont="1" applyBorder="1" applyAlignment="1">
      <alignment vertical="top"/>
    </xf>
    <xf numFmtId="0" fontId="23" fillId="0" borderId="0" xfId="4" applyFont="1" applyAlignment="1">
      <alignment vertical="top"/>
    </xf>
    <xf numFmtId="176" fontId="9" fillId="0" borderId="6" xfId="4" applyNumberFormat="1" applyFont="1" applyBorder="1" applyAlignment="1">
      <alignment vertical="top"/>
    </xf>
    <xf numFmtId="176" fontId="9" fillId="0" borderId="4" xfId="4" applyNumberFormat="1" applyFont="1" applyBorder="1" applyAlignment="1">
      <alignment vertical="top"/>
    </xf>
    <xf numFmtId="0" fontId="9" fillId="0" borderId="1" xfId="4" applyFont="1" applyBorder="1" applyAlignment="1">
      <alignment vertical="top" wrapText="1"/>
    </xf>
    <xf numFmtId="0" fontId="9" fillId="0" borderId="20" xfId="4" applyFont="1" applyBorder="1" applyAlignment="1">
      <alignment vertical="top" wrapText="1"/>
    </xf>
    <xf numFmtId="176" fontId="9" fillId="0" borderId="3" xfId="4" applyNumberFormat="1" applyFont="1" applyBorder="1" applyAlignment="1">
      <alignment vertical="top"/>
    </xf>
    <xf numFmtId="176" fontId="9" fillId="0" borderId="18" xfId="4" applyNumberFormat="1" applyFont="1" applyBorder="1" applyAlignment="1">
      <alignment vertical="top"/>
    </xf>
    <xf numFmtId="0" fontId="25" fillId="0" borderId="0" xfId="4" applyFont="1" applyAlignment="1">
      <alignment vertical="top"/>
    </xf>
    <xf numFmtId="3" fontId="13" fillId="0" borderId="11" xfId="2" applyNumberFormat="1" applyFont="1" applyBorder="1" applyAlignment="1">
      <alignment vertical="top"/>
    </xf>
    <xf numFmtId="0" fontId="25" fillId="0" borderId="0" xfId="2" applyFont="1" applyAlignment="1">
      <alignment horizontal="left" vertical="top" indent="1"/>
    </xf>
    <xf numFmtId="0" fontId="13" fillId="0" borderId="6" xfId="5" applyFont="1" applyBorder="1" applyAlignment="1">
      <alignment vertical="top"/>
    </xf>
    <xf numFmtId="0" fontId="13" fillId="0" borderId="13" xfId="5" applyFont="1" applyBorder="1" applyAlignment="1">
      <alignment vertical="top"/>
    </xf>
    <xf numFmtId="0" fontId="7" fillId="0" borderId="31" xfId="4" applyFont="1" applyBorder="1" applyAlignment="1">
      <alignment horizontal="center" vertical="center" wrapText="1"/>
    </xf>
    <xf numFmtId="0" fontId="7" fillId="0" borderId="2" xfId="4" applyFont="1" applyBorder="1" applyAlignment="1">
      <alignment horizontal="center" vertical="center" wrapText="1"/>
    </xf>
    <xf numFmtId="0" fontId="7" fillId="0" borderId="5" xfId="4" applyFont="1" applyBorder="1" applyAlignment="1">
      <alignment horizontal="center" vertical="center" wrapText="1"/>
    </xf>
    <xf numFmtId="0" fontId="13" fillId="0" borderId="0" xfId="4" applyFont="1" applyAlignment="1">
      <alignment vertical="center"/>
    </xf>
    <xf numFmtId="176" fontId="13" fillId="0" borderId="13" xfId="4" applyNumberFormat="1" applyFont="1" applyBorder="1" applyAlignment="1">
      <alignment vertical="top"/>
    </xf>
    <xf numFmtId="176" fontId="13" fillId="0" borderId="15" xfId="4" applyNumberFormat="1" applyFont="1" applyBorder="1" applyAlignment="1">
      <alignment vertical="top"/>
    </xf>
    <xf numFmtId="0" fontId="7" fillId="0" borderId="1" xfId="4" applyFont="1" applyBorder="1" applyAlignment="1">
      <alignment vertical="top" wrapText="1"/>
    </xf>
    <xf numFmtId="176" fontId="13" fillId="0" borderId="6" xfId="4" applyNumberFormat="1" applyFont="1" applyBorder="1" applyAlignment="1">
      <alignment vertical="top"/>
    </xf>
    <xf numFmtId="176" fontId="13" fillId="0" borderId="4" xfId="4" applyNumberFormat="1" applyFont="1" applyBorder="1" applyAlignment="1">
      <alignment vertical="top"/>
    </xf>
    <xf numFmtId="0" fontId="18" fillId="0" borderId="0" xfId="4" applyFont="1" applyAlignment="1">
      <alignment vertical="top"/>
    </xf>
    <xf numFmtId="0" fontId="7" fillId="0" borderId="1" xfId="4" applyFont="1" applyBorder="1" applyAlignment="1">
      <alignment horizontal="left" vertical="top" wrapText="1"/>
    </xf>
    <xf numFmtId="0" fontId="13" fillId="0" borderId="0" xfId="2" applyFont="1" applyAlignment="1">
      <alignment vertical="center"/>
    </xf>
    <xf numFmtId="176" fontId="13" fillId="0" borderId="13" xfId="2" applyNumberFormat="1" applyFont="1" applyBorder="1" applyAlignment="1">
      <alignment vertical="top"/>
    </xf>
    <xf numFmtId="176" fontId="13" fillId="0" borderId="15" xfId="2" applyNumberFormat="1" applyFont="1" applyBorder="1" applyAlignment="1">
      <alignment vertical="top"/>
    </xf>
    <xf numFmtId="176" fontId="18" fillId="0" borderId="6" xfId="2" applyNumberFormat="1" applyFont="1" applyBorder="1" applyAlignment="1">
      <alignment vertical="top"/>
    </xf>
    <xf numFmtId="176" fontId="18" fillId="0" borderId="4" xfId="2" applyNumberFormat="1" applyFont="1" applyBorder="1" applyAlignment="1">
      <alignment vertical="top"/>
    </xf>
    <xf numFmtId="0" fontId="18" fillId="0" borderId="0" xfId="2" applyFont="1" applyAlignment="1">
      <alignment vertical="top"/>
    </xf>
    <xf numFmtId="0" fontId="7" fillId="0" borderId="1" xfId="2" applyFont="1" applyBorder="1" applyAlignment="1">
      <alignment horizontal="left" vertical="top" wrapText="1"/>
    </xf>
    <xf numFmtId="176" fontId="13" fillId="0" borderId="6" xfId="2" applyNumberFormat="1" applyFont="1" applyBorder="1" applyAlignment="1">
      <alignment vertical="top"/>
    </xf>
    <xf numFmtId="176" fontId="13" fillId="0" borderId="4" xfId="2" applyNumberFormat="1" applyFont="1" applyBorder="1" applyAlignment="1">
      <alignment vertical="top"/>
    </xf>
    <xf numFmtId="0" fontId="13" fillId="0" borderId="1" xfId="2" applyFont="1" applyBorder="1" applyAlignment="1">
      <alignment horizontal="left" vertical="top" wrapText="1"/>
    </xf>
    <xf numFmtId="0" fontId="13" fillId="0" borderId="1" xfId="2" applyFont="1" applyBorder="1" applyAlignment="1">
      <alignment vertical="top"/>
    </xf>
    <xf numFmtId="3" fontId="18" fillId="0" borderId="3" xfId="2" applyNumberFormat="1" applyFont="1" applyBorder="1" applyAlignment="1">
      <alignment vertical="top"/>
    </xf>
    <xf numFmtId="3" fontId="18" fillId="0" borderId="18" xfId="2" applyNumberFormat="1" applyFont="1" applyBorder="1" applyAlignment="1">
      <alignment vertical="top"/>
    </xf>
    <xf numFmtId="0" fontId="17" fillId="0" borderId="25" xfId="5" applyNumberFormat="1" applyFont="1" applyBorder="1" applyAlignment="1">
      <alignment vertical="top" wrapText="1"/>
    </xf>
    <xf numFmtId="0" fontId="13" fillId="0" borderId="25" xfId="5" applyFont="1" applyBorder="1" applyAlignment="1">
      <alignment horizontal="center" vertical="distributed" wrapText="1"/>
    </xf>
    <xf numFmtId="0" fontId="13" fillId="0" borderId="6" xfId="5" applyFont="1" applyBorder="1" applyAlignment="1">
      <alignment horizontal="center" vertical="distributed" wrapText="1"/>
    </xf>
    <xf numFmtId="0" fontId="18" fillId="0" borderId="18" xfId="5" applyNumberFormat="1" applyFont="1" applyBorder="1" applyAlignment="1">
      <alignment vertical="top" wrapText="1"/>
    </xf>
    <xf numFmtId="176" fontId="18" fillId="0" borderId="1" xfId="5" applyNumberFormat="1" applyFont="1" applyBorder="1" applyAlignment="1">
      <alignment vertical="top"/>
    </xf>
    <xf numFmtId="176" fontId="13" fillId="0" borderId="1" xfId="5" applyNumberFormat="1" applyFont="1" applyBorder="1" applyAlignment="1">
      <alignment vertical="top"/>
    </xf>
    <xf numFmtId="176" fontId="18" fillId="0" borderId="20" xfId="5" applyNumberFormat="1" applyFont="1" applyBorder="1" applyAlignment="1">
      <alignment vertical="top"/>
    </xf>
    <xf numFmtId="176" fontId="13" fillId="0" borderId="6" xfId="5" applyNumberFormat="1" applyFont="1" applyBorder="1" applyAlignment="1">
      <alignment horizontal="center" vertical="top"/>
    </xf>
    <xf numFmtId="0" fontId="7" fillId="0" borderId="2" xfId="5" applyFont="1" applyBorder="1" applyAlignment="1">
      <alignment horizontal="center" vertical="center"/>
    </xf>
    <xf numFmtId="0" fontId="7" fillId="0" borderId="2" xfId="5" applyFont="1" applyBorder="1" applyAlignment="1">
      <alignment horizontal="center" vertical="distributed"/>
    </xf>
    <xf numFmtId="4" fontId="7" fillId="0" borderId="1" xfId="5" applyNumberFormat="1" applyFont="1" applyBorder="1" applyAlignment="1">
      <alignment vertical="top"/>
    </xf>
    <xf numFmtId="4" fontId="13" fillId="0" borderId="1" xfId="5" applyNumberFormat="1" applyFont="1" applyBorder="1" applyAlignment="1">
      <alignment vertical="top"/>
    </xf>
    <xf numFmtId="3" fontId="13" fillId="0" borderId="3" xfId="5" applyNumberFormat="1" applyFont="1" applyBorder="1" applyAlignment="1">
      <alignment vertical="top"/>
    </xf>
    <xf numFmtId="0" fontId="18" fillId="0" borderId="0" xfId="3" applyFont="1" applyBorder="1" applyAlignment="1">
      <alignment horizontal="right" vertical="top"/>
    </xf>
    <xf numFmtId="0" fontId="18" fillId="0" borderId="1" xfId="3" applyFont="1" applyBorder="1" applyAlignment="1">
      <alignment horizontal="right" vertical="top"/>
    </xf>
    <xf numFmtId="0" fontId="7" fillId="0" borderId="31" xfId="3" applyFont="1" applyBorder="1" applyAlignment="1">
      <alignment horizontal="center" vertical="center" wrapText="1" justifyLastLine="1"/>
    </xf>
    <xf numFmtId="0" fontId="8" fillId="0" borderId="31" xfId="5" applyFont="1" applyBorder="1" applyAlignment="1">
      <alignment horizontal="center" vertical="distributed" wrapText="1"/>
    </xf>
    <xf numFmtId="0" fontId="7" fillId="0" borderId="23" xfId="2" applyFont="1" applyBorder="1" applyAlignment="1">
      <alignment horizontal="center" vertical="center" wrapText="1"/>
    </xf>
    <xf numFmtId="0" fontId="7" fillId="0" borderId="4" xfId="3" applyFont="1" applyBorder="1" applyAlignment="1">
      <alignment vertical="top" wrapText="1"/>
    </xf>
    <xf numFmtId="4" fontId="37" fillId="0" borderId="1" xfId="5" applyNumberFormat="1" applyFont="1" applyBorder="1" applyAlignment="1">
      <alignment vertical="top"/>
    </xf>
    <xf numFmtId="3" fontId="7" fillId="0" borderId="4" xfId="5" applyNumberFormat="1" applyFont="1" applyBorder="1" applyAlignment="1">
      <alignment vertical="top" wrapText="1"/>
    </xf>
    <xf numFmtId="0" fontId="7" fillId="0" borderId="0" xfId="5" applyFont="1" applyFill="1" applyAlignment="1">
      <alignment horizontal="right" vertical="top"/>
    </xf>
    <xf numFmtId="0" fontId="13" fillId="0" borderId="15" xfId="5" applyFont="1" applyFill="1" applyBorder="1" applyAlignment="1">
      <alignment vertical="top"/>
    </xf>
    <xf numFmtId="3" fontId="13" fillId="0" borderId="4" xfId="5" applyNumberFormat="1" applyFont="1" applyFill="1" applyBorder="1" applyAlignment="1">
      <alignment vertical="top"/>
    </xf>
    <xf numFmtId="0" fontId="13" fillId="0" borderId="4" xfId="0" applyFont="1" applyFill="1" applyBorder="1" applyAlignment="1">
      <alignment vertical="top"/>
    </xf>
    <xf numFmtId="0" fontId="13" fillId="0" borderId="4" xfId="5" applyFont="1" applyFill="1" applyBorder="1" applyAlignment="1">
      <alignment vertical="top"/>
    </xf>
    <xf numFmtId="3" fontId="13" fillId="0" borderId="18" xfId="5" applyNumberFormat="1" applyFont="1" applyFill="1" applyBorder="1" applyAlignment="1">
      <alignment vertical="top"/>
    </xf>
    <xf numFmtId="0" fontId="13" fillId="0" borderId="0" xfId="5" applyFont="1" applyFill="1" applyAlignment="1">
      <alignment vertical="top"/>
    </xf>
    <xf numFmtId="0" fontId="3" fillId="0" borderId="0" xfId="5" applyFont="1" applyFill="1" applyAlignment="1">
      <alignment vertical="top"/>
    </xf>
    <xf numFmtId="0" fontId="14" fillId="0" borderId="0" xfId="5" applyFont="1" applyFill="1" applyAlignment="1">
      <alignment vertical="top"/>
    </xf>
    <xf numFmtId="0" fontId="7" fillId="0" borderId="31" xfId="5" applyFont="1" applyFill="1" applyBorder="1" applyAlignment="1">
      <alignment horizontal="center" vertical="center"/>
    </xf>
    <xf numFmtId="0" fontId="7" fillId="0" borderId="2" xfId="5" applyFont="1" applyFill="1" applyBorder="1" applyAlignment="1">
      <alignment horizontal="center" vertical="center"/>
    </xf>
    <xf numFmtId="0" fontId="7" fillId="0" borderId="5" xfId="5" applyFont="1" applyFill="1" applyBorder="1" applyAlignment="1">
      <alignment horizontal="center" vertical="center"/>
    </xf>
    <xf numFmtId="0" fontId="13" fillId="0" borderId="11" xfId="5" applyFont="1" applyFill="1" applyBorder="1" applyAlignment="1">
      <alignment horizontal="distributed" vertical="center"/>
    </xf>
    <xf numFmtId="0" fontId="13" fillId="0" borderId="0" xfId="5" applyFont="1" applyFill="1" applyBorder="1" applyAlignment="1">
      <alignment horizontal="distributed" vertical="center"/>
    </xf>
    <xf numFmtId="0" fontId="13" fillId="0" borderId="15" xfId="0" applyFont="1" applyFill="1" applyBorder="1" applyAlignment="1">
      <alignment vertical="top" wrapText="1"/>
    </xf>
    <xf numFmtId="0" fontId="7" fillId="0" borderId="1" xfId="5" applyFont="1" applyFill="1" applyBorder="1" applyAlignment="1">
      <alignment vertical="top" wrapText="1"/>
    </xf>
    <xf numFmtId="176" fontId="13" fillId="0" borderId="0" xfId="5" applyNumberFormat="1" applyFont="1" applyFill="1" applyBorder="1" applyAlignment="1">
      <alignment vertical="top" wrapText="1"/>
    </xf>
    <xf numFmtId="0" fontId="7" fillId="0" borderId="4" xfId="0" applyFont="1" applyFill="1" applyBorder="1" applyAlignment="1">
      <alignment vertical="top" wrapText="1"/>
    </xf>
    <xf numFmtId="0" fontId="18" fillId="0" borderId="0" xfId="5" applyFont="1" applyFill="1" applyAlignment="1">
      <alignment vertical="top"/>
    </xf>
    <xf numFmtId="0" fontId="13" fillId="0" borderId="1" xfId="5" applyFont="1" applyFill="1" applyBorder="1" applyAlignment="1">
      <alignment vertical="top" wrapText="1"/>
    </xf>
    <xf numFmtId="0" fontId="13" fillId="0" borderId="4" xfId="0" applyFont="1" applyFill="1" applyBorder="1" applyAlignment="1">
      <alignment vertical="top" wrapText="1"/>
    </xf>
    <xf numFmtId="0" fontId="25" fillId="0" borderId="0" xfId="5" applyFont="1" applyFill="1" applyAlignment="1">
      <alignment vertical="top"/>
    </xf>
    <xf numFmtId="3" fontId="34" fillId="0" borderId="3" xfId="5" applyNumberFormat="1" applyFont="1" applyFill="1" applyBorder="1" applyAlignment="1">
      <alignment vertical="top" wrapText="1"/>
    </xf>
    <xf numFmtId="10" fontId="13" fillId="0" borderId="0" xfId="5" applyNumberFormat="1" applyFont="1" applyAlignment="1">
      <alignment horizontal="center" vertical="top"/>
    </xf>
    <xf numFmtId="10" fontId="7" fillId="0" borderId="9" xfId="5" applyNumberFormat="1" applyFont="1" applyBorder="1" applyAlignment="1">
      <alignment horizontal="center" vertical="center" wrapText="1"/>
    </xf>
    <xf numFmtId="10" fontId="13" fillId="0" borderId="13" xfId="0" applyNumberFormat="1" applyFont="1" applyBorder="1" applyAlignment="1">
      <alignment horizontal="center" vertical="center"/>
    </xf>
    <xf numFmtId="10" fontId="13" fillId="0" borderId="6" xfId="5" applyNumberFormat="1" applyFont="1" applyBorder="1" applyAlignment="1">
      <alignment horizontal="center" vertical="top"/>
    </xf>
    <xf numFmtId="10" fontId="18" fillId="0" borderId="3" xfId="5" applyNumberFormat="1" applyFont="1" applyBorder="1" applyAlignment="1">
      <alignment horizontal="center" vertical="top"/>
    </xf>
    <xf numFmtId="10" fontId="7" fillId="0" borderId="2" xfId="5" applyNumberFormat="1" applyFont="1" applyBorder="1" applyAlignment="1">
      <alignment horizontal="center" vertical="center" wrapText="1"/>
    </xf>
    <xf numFmtId="10" fontId="13" fillId="0" borderId="6" xfId="5" applyNumberFormat="1" applyFont="1" applyBorder="1" applyAlignment="1">
      <alignment horizontal="right" vertical="top"/>
    </xf>
    <xf numFmtId="10" fontId="18" fillId="0" borderId="6" xfId="5" applyNumberFormat="1" applyFont="1" applyBorder="1" applyAlignment="1">
      <alignment horizontal="center" vertical="top"/>
    </xf>
    <xf numFmtId="176" fontId="25" fillId="0" borderId="0" xfId="2" applyNumberFormat="1" applyFont="1" applyAlignment="1">
      <alignment vertical="top"/>
    </xf>
    <xf numFmtId="176" fontId="7" fillId="0" borderId="6" xfId="4" applyNumberFormat="1" applyFont="1" applyBorder="1" applyAlignment="1">
      <alignment horizontal="center" vertical="top"/>
    </xf>
    <xf numFmtId="0" fontId="7" fillId="0" borderId="29" xfId="4" applyFont="1" applyBorder="1" applyAlignment="1">
      <alignment horizontal="center" vertical="center" wrapText="1"/>
    </xf>
    <xf numFmtId="176" fontId="13" fillId="0" borderId="14" xfId="2" applyNumberFormat="1" applyFont="1" applyBorder="1" applyAlignment="1">
      <alignment vertical="top"/>
    </xf>
    <xf numFmtId="176" fontId="18" fillId="0" borderId="7" xfId="2" applyNumberFormat="1" applyFont="1" applyBorder="1" applyAlignment="1">
      <alignment vertical="top"/>
    </xf>
    <xf numFmtId="176" fontId="13" fillId="0" borderId="7" xfId="2" applyNumberFormat="1" applyFont="1" applyBorder="1" applyAlignment="1">
      <alignment vertical="top"/>
    </xf>
    <xf numFmtId="3" fontId="18" fillId="0" borderId="17" xfId="2" applyNumberFormat="1" applyFont="1" applyBorder="1" applyAlignment="1">
      <alignment vertical="top"/>
    </xf>
    <xf numFmtId="49" fontId="13" fillId="0" borderId="0" xfId="5" applyNumberFormat="1" applyFont="1" applyAlignment="1">
      <alignment vertical="top" wrapText="1"/>
    </xf>
    <xf numFmtId="0" fontId="24" fillId="0" borderId="0" xfId="5" applyFont="1" applyAlignment="1">
      <alignment horizontal="distributed" vertical="distributed" wrapText="1"/>
    </xf>
    <xf numFmtId="0" fontId="3" fillId="2" borderId="0" xfId="5" applyFont="1" applyFill="1" applyAlignment="1">
      <alignment vertical="top"/>
    </xf>
    <xf numFmtId="0" fontId="14" fillId="2" borderId="0" xfId="5" applyFont="1" applyFill="1" applyAlignment="1">
      <alignment vertical="top"/>
    </xf>
    <xf numFmtId="0" fontId="13" fillId="2" borderId="0" xfId="5" applyFont="1" applyFill="1" applyAlignment="1">
      <alignment vertical="top"/>
    </xf>
    <xf numFmtId="0" fontId="7" fillId="2" borderId="0" xfId="5" applyFont="1" applyFill="1" applyAlignment="1">
      <alignment horizontal="right" vertical="top"/>
    </xf>
    <xf numFmtId="0" fontId="23" fillId="2" borderId="0" xfId="5" applyFont="1" applyFill="1" applyAlignment="1">
      <alignment vertical="center"/>
    </xf>
    <xf numFmtId="3" fontId="13" fillId="2" borderId="11" xfId="5" applyNumberFormat="1" applyFont="1" applyFill="1" applyBorder="1" applyAlignment="1">
      <alignment vertical="top"/>
    </xf>
    <xf numFmtId="0" fontId="13" fillId="2" borderId="15" xfId="5" applyFont="1" applyFill="1" applyBorder="1" applyAlignment="1">
      <alignment vertical="top"/>
    </xf>
    <xf numFmtId="176" fontId="18" fillId="2" borderId="1" xfId="5" applyNumberFormat="1" applyFont="1" applyFill="1" applyBorder="1" applyAlignment="1">
      <alignment vertical="top" wrapText="1"/>
    </xf>
    <xf numFmtId="176" fontId="18" fillId="2" borderId="4" xfId="5" applyNumberFormat="1" applyFont="1" applyFill="1" applyBorder="1" applyAlignment="1">
      <alignment vertical="top" wrapText="1"/>
    </xf>
    <xf numFmtId="176" fontId="13" fillId="2" borderId="1" xfId="5" applyNumberFormat="1" applyFont="1" applyFill="1" applyBorder="1" applyAlignment="1">
      <alignment vertical="top" wrapText="1"/>
    </xf>
    <xf numFmtId="176" fontId="13" fillId="2" borderId="4" xfId="5" applyNumberFormat="1" applyFont="1" applyFill="1" applyBorder="1" applyAlignment="1">
      <alignment vertical="top" wrapText="1"/>
    </xf>
    <xf numFmtId="0" fontId="18" fillId="2" borderId="0" xfId="5" applyFont="1" applyFill="1" applyAlignment="1">
      <alignment vertical="top"/>
    </xf>
    <xf numFmtId="0" fontId="25" fillId="2" borderId="0" xfId="5" applyFont="1" applyFill="1" applyAlignment="1">
      <alignment vertical="top"/>
    </xf>
    <xf numFmtId="0" fontId="21" fillId="2" borderId="0" xfId="3" applyFont="1" applyFill="1" applyAlignment="1">
      <alignment horizontal="center" vertical="top"/>
    </xf>
    <xf numFmtId="0" fontId="5" fillId="2" borderId="0" xfId="3" applyFont="1" applyFill="1" applyAlignment="1">
      <alignment horizontal="center" vertical="top"/>
    </xf>
    <xf numFmtId="0" fontId="6" fillId="2" borderId="0" xfId="3" applyFont="1" applyFill="1" applyAlignment="1">
      <alignment horizontal="center" vertical="top"/>
    </xf>
    <xf numFmtId="0" fontId="23" fillId="2" borderId="33" xfId="3" applyFont="1" applyFill="1" applyBorder="1" applyAlignment="1">
      <alignment horizontal="left" vertical="center" wrapText="1"/>
    </xf>
    <xf numFmtId="0" fontId="23" fillId="2" borderId="34" xfId="3" applyFont="1" applyFill="1" applyBorder="1" applyAlignment="1">
      <alignment horizontal="left" vertical="center" wrapText="1"/>
    </xf>
    <xf numFmtId="0" fontId="23" fillId="2" borderId="33" xfId="3" applyFont="1" applyFill="1" applyBorder="1" applyAlignment="1">
      <alignment horizontal="left" vertical="top" wrapText="1"/>
    </xf>
    <xf numFmtId="0" fontId="23" fillId="2" borderId="33" xfId="3" applyFont="1" applyFill="1" applyBorder="1" applyAlignment="1">
      <alignment vertical="center" wrapText="1"/>
    </xf>
    <xf numFmtId="3" fontId="31" fillId="0" borderId="6" xfId="5" applyNumberFormat="1" applyFont="1" applyFill="1" applyBorder="1" applyAlignment="1">
      <alignment vertical="top" wrapText="1"/>
    </xf>
    <xf numFmtId="0" fontId="31" fillId="0" borderId="6" xfId="5" applyFont="1" applyFill="1" applyBorder="1" applyAlignment="1">
      <alignment horizontal="center" vertical="top" wrapText="1"/>
    </xf>
    <xf numFmtId="3" fontId="31" fillId="0" borderId="4" xfId="5" applyNumberFormat="1" applyFont="1" applyFill="1" applyBorder="1" applyAlignment="1">
      <alignment vertical="top" wrapText="1"/>
    </xf>
    <xf numFmtId="0" fontId="34" fillId="0" borderId="3" xfId="5" applyFont="1" applyFill="1" applyBorder="1" applyAlignment="1">
      <alignment horizontal="center" vertical="top" wrapText="1"/>
    </xf>
    <xf numFmtId="3" fontId="34" fillId="0" borderId="18" xfId="5" applyNumberFormat="1" applyFont="1" applyFill="1" applyBorder="1" applyAlignment="1">
      <alignment vertical="top" wrapText="1"/>
    </xf>
    <xf numFmtId="0" fontId="39" fillId="0" borderId="0" xfId="2" applyFont="1" applyAlignment="1">
      <alignment vertical="top"/>
    </xf>
    <xf numFmtId="0" fontId="7" fillId="2" borderId="25" xfId="5" applyFont="1" applyFill="1" applyBorder="1" applyAlignment="1">
      <alignment vertical="top"/>
    </xf>
    <xf numFmtId="179" fontId="13" fillId="2" borderId="0" xfId="5" applyNumberFormat="1" applyFont="1" applyFill="1" applyAlignment="1">
      <alignment vertical="top"/>
    </xf>
    <xf numFmtId="179" fontId="13" fillId="2" borderId="13" xfId="5" applyNumberFormat="1" applyFont="1" applyFill="1" applyBorder="1" applyAlignment="1">
      <alignment vertical="top"/>
    </xf>
    <xf numFmtId="179" fontId="18" fillId="2" borderId="6" xfId="5" applyNumberFormat="1" applyFont="1" applyFill="1" applyBorder="1" applyAlignment="1">
      <alignment vertical="top" wrapText="1"/>
    </xf>
    <xf numFmtId="179" fontId="13" fillId="2" borderId="6" xfId="5" applyNumberFormat="1" applyFont="1" applyFill="1" applyBorder="1" applyAlignment="1">
      <alignment vertical="top" wrapText="1"/>
    </xf>
    <xf numFmtId="179" fontId="25" fillId="2" borderId="0" xfId="5" applyNumberFormat="1" applyFont="1" applyFill="1" applyAlignment="1">
      <alignment vertical="top"/>
    </xf>
    <xf numFmtId="49" fontId="13" fillId="0" borderId="27" xfId="3" applyNumberFormat="1" applyFont="1" applyBorder="1" applyAlignment="1">
      <alignment horizontal="right" vertical="top" wrapText="1"/>
    </xf>
    <xf numFmtId="0" fontId="8" fillId="0" borderId="0" xfId="3" applyFont="1" applyAlignment="1">
      <alignment horizontal="left" vertical="top"/>
    </xf>
    <xf numFmtId="0" fontId="45" fillId="0" borderId="0" xfId="3" applyFont="1" applyAlignment="1">
      <alignment vertical="top"/>
    </xf>
    <xf numFmtId="0" fontId="15" fillId="0" borderId="0" xfId="2" applyFont="1" applyFill="1" applyBorder="1" applyAlignment="1">
      <alignment vertical="top"/>
    </xf>
    <xf numFmtId="0" fontId="19" fillId="0" borderId="0" xfId="2" applyFont="1" applyAlignment="1">
      <alignment vertical="center"/>
    </xf>
    <xf numFmtId="0" fontId="7" fillId="0" borderId="4" xfId="0" applyFont="1" applyFill="1" applyBorder="1" applyAlignment="1">
      <alignment horizontal="justify" vertical="top" wrapText="1"/>
    </xf>
    <xf numFmtId="0" fontId="23" fillId="2" borderId="33" xfId="3" applyFont="1" applyFill="1" applyBorder="1" applyAlignment="1">
      <alignment horizontal="justify" vertical="center" wrapText="1"/>
    </xf>
    <xf numFmtId="0" fontId="46" fillId="0" borderId="6" xfId="5" applyFont="1" applyFill="1" applyBorder="1" applyAlignment="1">
      <alignment vertical="top" wrapText="1"/>
    </xf>
    <xf numFmtId="0" fontId="46" fillId="0" borderId="6" xfId="3" applyFont="1" applyBorder="1" applyAlignment="1">
      <alignment vertical="top"/>
    </xf>
    <xf numFmtId="0" fontId="46" fillId="0" borderId="1" xfId="3" applyFont="1" applyBorder="1" applyAlignment="1">
      <alignment vertical="top"/>
    </xf>
    <xf numFmtId="0" fontId="46" fillId="0" borderId="20" xfId="3" applyFont="1" applyBorder="1" applyAlignment="1">
      <alignment vertical="top"/>
    </xf>
    <xf numFmtId="0" fontId="47" fillId="0" borderId="20" xfId="5" applyFont="1" applyBorder="1" applyAlignment="1">
      <alignment horizontal="center" vertical="top" wrapText="1"/>
    </xf>
    <xf numFmtId="0" fontId="46" fillId="0" borderId="1" xfId="5" applyFont="1" applyBorder="1" applyAlignment="1">
      <alignment vertical="top"/>
    </xf>
    <xf numFmtId="0" fontId="46" fillId="0" borderId="20" xfId="5" applyFont="1" applyBorder="1" applyAlignment="1">
      <alignment horizontal="center" vertical="top"/>
    </xf>
    <xf numFmtId="0" fontId="46" fillId="0" borderId="1" xfId="5" applyNumberFormat="1" applyFont="1" applyBorder="1" applyAlignment="1">
      <alignment vertical="top" wrapText="1"/>
    </xf>
    <xf numFmtId="0" fontId="46" fillId="0" borderId="25" xfId="5" applyNumberFormat="1" applyFont="1" applyBorder="1" applyAlignment="1">
      <alignment vertical="top" wrapText="1"/>
    </xf>
    <xf numFmtId="0" fontId="46" fillId="0" borderId="25" xfId="5" applyNumberFormat="1" applyFont="1" applyFill="1" applyBorder="1" applyAlignment="1">
      <alignment vertical="top" wrapText="1"/>
    </xf>
    <xf numFmtId="3" fontId="46" fillId="0" borderId="3" xfId="5" applyNumberFormat="1" applyFont="1" applyBorder="1" applyAlignment="1">
      <alignment horizontal="center" vertical="top"/>
    </xf>
    <xf numFmtId="0" fontId="46" fillId="0" borderId="1" xfId="2" applyFont="1" applyBorder="1" applyAlignment="1">
      <alignment vertical="top"/>
    </xf>
    <xf numFmtId="0" fontId="46" fillId="0" borderId="20" xfId="5" applyFont="1" applyBorder="1" applyAlignment="1">
      <alignment horizontal="center" vertical="top" wrapText="1"/>
    </xf>
    <xf numFmtId="0" fontId="46" fillId="2" borderId="25" xfId="5" applyFont="1" applyFill="1" applyBorder="1" applyAlignment="1">
      <alignment vertical="top"/>
    </xf>
    <xf numFmtId="0" fontId="49" fillId="2" borderId="33" xfId="3" applyFont="1" applyFill="1" applyBorder="1" applyAlignment="1">
      <alignment vertical="center" wrapText="1"/>
    </xf>
    <xf numFmtId="0" fontId="50" fillId="2" borderId="33" xfId="3" applyFont="1" applyFill="1" applyBorder="1" applyAlignment="1">
      <alignment vertical="center" wrapText="1"/>
    </xf>
    <xf numFmtId="0" fontId="46" fillId="0" borderId="6" xfId="5" applyFont="1" applyFill="1" applyBorder="1" applyAlignment="1">
      <alignment vertical="top"/>
    </xf>
    <xf numFmtId="0" fontId="3" fillId="0" borderId="0" xfId="3" applyFont="1" applyFill="1" applyBorder="1" applyAlignment="1">
      <alignment vertical="top"/>
    </xf>
    <xf numFmtId="0" fontId="14" fillId="0" borderId="0" xfId="3" applyFont="1" applyFill="1" applyBorder="1" applyAlignment="1">
      <alignment vertical="top"/>
    </xf>
    <xf numFmtId="0" fontId="23" fillId="0" borderId="0" xfId="3" applyFont="1" applyFill="1" applyBorder="1" applyAlignment="1">
      <alignment vertical="top"/>
    </xf>
    <xf numFmtId="0" fontId="23" fillId="0" borderId="36" xfId="3" applyFont="1" applyFill="1" applyBorder="1" applyAlignment="1">
      <alignment vertical="center" wrapText="1"/>
    </xf>
    <xf numFmtId="0" fontId="23" fillId="0" borderId="0" xfId="3" applyFont="1" applyFill="1" applyBorder="1" applyAlignment="1">
      <alignment vertical="center" wrapText="1"/>
    </xf>
    <xf numFmtId="0" fontId="23" fillId="0" borderId="37" xfId="3" applyFont="1" applyFill="1" applyBorder="1" applyAlignment="1">
      <alignment horizontal="left" vertical="center" wrapText="1"/>
    </xf>
    <xf numFmtId="0" fontId="23" fillId="0" borderId="0" xfId="3" applyFont="1" applyFill="1" applyBorder="1" applyAlignment="1">
      <alignment horizontal="left" vertical="center" wrapText="1"/>
    </xf>
    <xf numFmtId="0" fontId="13" fillId="0" borderId="0" xfId="3" applyFont="1" applyFill="1" applyBorder="1" applyAlignment="1">
      <alignment vertical="top"/>
    </xf>
    <xf numFmtId="0" fontId="49" fillId="2" borderId="33" xfId="3" applyFont="1" applyFill="1" applyBorder="1" applyAlignment="1">
      <alignment horizontal="justify" vertical="center" wrapText="1"/>
    </xf>
    <xf numFmtId="0" fontId="48" fillId="2" borderId="33" xfId="3" applyFont="1" applyFill="1" applyBorder="1" applyAlignment="1">
      <alignment horizontal="justify" vertical="center" wrapText="1"/>
    </xf>
    <xf numFmtId="3" fontId="46" fillId="0" borderId="4" xfId="5" applyNumberFormat="1" applyFont="1" applyBorder="1" applyAlignment="1">
      <alignment vertical="top" wrapText="1"/>
    </xf>
    <xf numFmtId="0" fontId="23" fillId="2" borderId="34" xfId="3" applyFont="1" applyFill="1" applyBorder="1" applyAlignment="1">
      <alignment vertical="center" wrapText="1"/>
    </xf>
    <xf numFmtId="0" fontId="46" fillId="0" borderId="7" xfId="2" applyFont="1" applyBorder="1" applyAlignment="1">
      <alignment vertical="top"/>
    </xf>
    <xf numFmtId="0" fontId="46" fillId="0" borderId="7" xfId="2" applyFont="1" applyFill="1" applyBorder="1" applyAlignment="1">
      <alignment vertical="top"/>
    </xf>
    <xf numFmtId="0" fontId="7" fillId="0" borderId="7" xfId="2" applyFont="1" applyFill="1" applyBorder="1" applyAlignment="1">
      <alignment vertical="top"/>
    </xf>
    <xf numFmtId="0" fontId="7" fillId="0" borderId="7" xfId="2" applyFont="1" applyFill="1" applyBorder="1" applyAlignment="1">
      <alignment vertical="top" shrinkToFit="1"/>
    </xf>
    <xf numFmtId="0" fontId="7" fillId="0" borderId="6" xfId="2" applyFont="1" applyFill="1" applyBorder="1" applyAlignment="1">
      <alignment vertical="top"/>
    </xf>
    <xf numFmtId="0" fontId="7" fillId="0" borderId="7" xfId="2" applyFont="1" applyBorder="1" applyAlignment="1">
      <alignment vertical="top"/>
    </xf>
    <xf numFmtId="0" fontId="46" fillId="0" borderId="3" xfId="2" applyFont="1" applyBorder="1" applyAlignment="1">
      <alignment horizontal="center" vertical="center"/>
    </xf>
    <xf numFmtId="0" fontId="46" fillId="0" borderId="6" xfId="2" applyFont="1" applyBorder="1" applyAlignment="1">
      <alignment vertical="center"/>
    </xf>
    <xf numFmtId="0" fontId="46" fillId="0" borderId="6" xfId="2" applyFont="1" applyBorder="1" applyAlignment="1">
      <alignment vertical="top"/>
    </xf>
    <xf numFmtId="0" fontId="7" fillId="0" borderId="6" xfId="2" applyFont="1" applyBorder="1" applyAlignment="1">
      <alignment vertical="top"/>
    </xf>
    <xf numFmtId="0" fontId="11" fillId="0" borderId="7" xfId="2" applyFont="1" applyBorder="1" applyAlignment="1">
      <alignment horizontal="center" vertical="top"/>
    </xf>
    <xf numFmtId="0" fontId="13" fillId="0" borderId="6" xfId="2" applyFont="1" applyBorder="1" applyAlignment="1">
      <alignment vertical="top"/>
    </xf>
    <xf numFmtId="0" fontId="13" fillId="0" borderId="13" xfId="2" applyFont="1" applyBorder="1" applyAlignment="1">
      <alignment vertical="top"/>
    </xf>
    <xf numFmtId="0" fontId="13" fillId="0" borderId="15" xfId="2" applyFont="1" applyBorder="1" applyAlignment="1">
      <alignment vertical="top"/>
    </xf>
    <xf numFmtId="3" fontId="18" fillId="0" borderId="6" xfId="2" applyNumberFormat="1" applyFont="1" applyBorder="1" applyAlignment="1">
      <alignment vertical="top"/>
    </xf>
    <xf numFmtId="3" fontId="18" fillId="0" borderId="4" xfId="2" applyNumberFormat="1" applyFont="1" applyBorder="1" applyAlignment="1">
      <alignment vertical="top"/>
    </xf>
    <xf numFmtId="3" fontId="18" fillId="0" borderId="6" xfId="2" applyNumberFormat="1" applyFont="1" applyFill="1" applyBorder="1" applyAlignment="1">
      <alignment vertical="top"/>
    </xf>
    <xf numFmtId="3" fontId="13" fillId="0" borderId="6" xfId="2" applyNumberFormat="1" applyFont="1" applyFill="1" applyBorder="1" applyAlignment="1">
      <alignment vertical="top"/>
    </xf>
    <xf numFmtId="3" fontId="13" fillId="0" borderId="4" xfId="2" applyNumberFormat="1" applyFont="1" applyBorder="1" applyAlignment="1">
      <alignment vertical="top"/>
    </xf>
    <xf numFmtId="3" fontId="13" fillId="0" borderId="6" xfId="2" applyNumberFormat="1" applyFont="1" applyBorder="1" applyAlignment="1">
      <alignment vertical="top"/>
    </xf>
    <xf numFmtId="3" fontId="18" fillId="0" borderId="3" xfId="2" applyNumberFormat="1" applyFont="1" applyBorder="1" applyAlignment="1">
      <alignment vertical="center"/>
    </xf>
    <xf numFmtId="3" fontId="18" fillId="0" borderId="18" xfId="2" applyNumberFormat="1" applyFont="1" applyBorder="1" applyAlignment="1">
      <alignment vertical="center"/>
    </xf>
    <xf numFmtId="3" fontId="18" fillId="0" borderId="6" xfId="2" applyNumberFormat="1" applyFont="1" applyBorder="1" applyAlignment="1">
      <alignment vertical="center"/>
    </xf>
    <xf numFmtId="3" fontId="18" fillId="0" borderId="4" xfId="2" applyNumberFormat="1" applyFont="1" applyBorder="1" applyAlignment="1">
      <alignment vertical="center"/>
    </xf>
    <xf numFmtId="3" fontId="18" fillId="0" borderId="28" xfId="2" applyNumberFormat="1" applyFont="1" applyBorder="1" applyAlignment="1">
      <alignment vertical="center"/>
    </xf>
    <xf numFmtId="3" fontId="18" fillId="0" borderId="26" xfId="2" applyNumberFormat="1" applyFont="1" applyBorder="1" applyAlignment="1">
      <alignment vertical="top"/>
    </xf>
    <xf numFmtId="3" fontId="18" fillId="0" borderId="1" xfId="2" applyNumberFormat="1" applyFont="1" applyBorder="1" applyAlignment="1">
      <alignment vertical="top"/>
    </xf>
    <xf numFmtId="3" fontId="13" fillId="0" borderId="1" xfId="2" applyNumberFormat="1" applyFont="1" applyBorder="1" applyAlignment="1">
      <alignment vertical="top"/>
    </xf>
    <xf numFmtId="3" fontId="13" fillId="0" borderId="1" xfId="2" applyNumberFormat="1" applyFont="1" applyFill="1" applyBorder="1" applyAlignment="1">
      <alignment vertical="top"/>
    </xf>
    <xf numFmtId="3" fontId="18" fillId="0" borderId="20" xfId="2" applyNumberFormat="1" applyFont="1" applyBorder="1" applyAlignment="1">
      <alignment vertical="center"/>
    </xf>
    <xf numFmtId="3" fontId="18" fillId="0" borderId="26" xfId="2" applyNumberFormat="1" applyFont="1" applyBorder="1" applyAlignment="1">
      <alignment vertical="center"/>
    </xf>
    <xf numFmtId="3" fontId="13" fillId="0" borderId="25" xfId="2" applyNumberFormat="1" applyFont="1" applyBorder="1" applyAlignment="1">
      <alignment vertical="top"/>
    </xf>
    <xf numFmtId="178" fontId="18" fillId="0" borderId="25" xfId="5" applyNumberFormat="1" applyFont="1" applyFill="1" applyBorder="1" applyAlignment="1">
      <alignment horizontal="right" vertical="top"/>
    </xf>
    <xf numFmtId="176" fontId="13" fillId="0" borderId="7" xfId="3" applyNumberFormat="1" applyFont="1" applyBorder="1" applyAlignment="1">
      <alignment vertical="top" wrapText="1"/>
    </xf>
    <xf numFmtId="4" fontId="37" fillId="0" borderId="20" xfId="5" applyNumberFormat="1" applyFont="1" applyBorder="1" applyAlignment="1">
      <alignment vertical="top"/>
    </xf>
    <xf numFmtId="3" fontId="13" fillId="0" borderId="25" xfId="2" applyNumberFormat="1" applyFont="1" applyFill="1" applyBorder="1" applyAlignment="1">
      <alignment vertical="top"/>
    </xf>
    <xf numFmtId="3" fontId="18" fillId="0" borderId="25" xfId="2" applyNumberFormat="1" applyFont="1" applyFill="1" applyBorder="1" applyAlignment="1">
      <alignment vertical="top"/>
    </xf>
    <xf numFmtId="176" fontId="7" fillId="0" borderId="6" xfId="5" applyNumberFormat="1" applyFont="1" applyBorder="1" applyAlignment="1">
      <alignment vertical="top" wrapText="1"/>
    </xf>
    <xf numFmtId="0" fontId="46" fillId="0" borderId="6" xfId="2" applyFont="1" applyFill="1" applyBorder="1" applyAlignment="1">
      <alignment vertical="top"/>
    </xf>
    <xf numFmtId="176" fontId="13" fillId="2" borderId="6" xfId="5" applyNumberFormat="1" applyFont="1" applyFill="1" applyBorder="1" applyAlignment="1">
      <alignment vertical="top" wrapText="1"/>
    </xf>
    <xf numFmtId="176" fontId="18" fillId="2" borderId="6" xfId="5" applyNumberFormat="1" applyFont="1" applyFill="1" applyBorder="1" applyAlignment="1">
      <alignment vertical="top" wrapText="1"/>
    </xf>
    <xf numFmtId="0" fontId="13" fillId="2" borderId="12" xfId="5" applyFont="1" applyFill="1" applyBorder="1" applyAlignment="1">
      <alignment vertical="top"/>
    </xf>
    <xf numFmtId="0" fontId="6" fillId="2" borderId="33" xfId="3" applyFont="1" applyFill="1" applyBorder="1" applyAlignment="1">
      <alignment horizontal="left" vertical="center" wrapText="1"/>
    </xf>
    <xf numFmtId="0" fontId="59" fillId="0" borderId="0" xfId="5" applyFont="1" applyFill="1" applyBorder="1" applyAlignment="1">
      <alignment horizontal="right" vertical="center"/>
    </xf>
    <xf numFmtId="0" fontId="23" fillId="0" borderId="0" xfId="5" applyFont="1" applyAlignment="1">
      <alignment horizontal="center"/>
    </xf>
    <xf numFmtId="0" fontId="23" fillId="0" borderId="0" xfId="5" applyFont="1" applyFill="1" applyAlignment="1">
      <alignment horizontal="center"/>
    </xf>
    <xf numFmtId="0" fontId="60" fillId="2" borderId="33" xfId="3" applyFont="1" applyFill="1" applyBorder="1" applyAlignment="1">
      <alignment vertical="center" wrapText="1"/>
    </xf>
    <xf numFmtId="0" fontId="19" fillId="2" borderId="33" xfId="3" applyFont="1" applyFill="1" applyBorder="1" applyAlignment="1">
      <alignment horizontal="justify" vertical="center" wrapText="1"/>
    </xf>
    <xf numFmtId="0" fontId="1" fillId="0" borderId="0" xfId="0" applyFont="1"/>
    <xf numFmtId="176" fontId="13" fillId="2" borderId="20" xfId="5" applyNumberFormat="1" applyFont="1" applyFill="1" applyBorder="1" applyAlignment="1">
      <alignment vertical="top" wrapText="1"/>
    </xf>
    <xf numFmtId="176" fontId="13" fillId="2" borderId="3" xfId="5" applyNumberFormat="1" applyFont="1" applyFill="1" applyBorder="1" applyAlignment="1">
      <alignment vertical="top" wrapText="1"/>
    </xf>
    <xf numFmtId="0" fontId="7" fillId="2" borderId="19" xfId="5" applyFont="1" applyFill="1" applyBorder="1" applyAlignment="1">
      <alignment vertical="top"/>
    </xf>
    <xf numFmtId="176" fontId="13" fillId="2" borderId="18" xfId="5" applyNumberFormat="1" applyFont="1" applyFill="1" applyBorder="1" applyAlignment="1">
      <alignment vertical="top" wrapText="1"/>
    </xf>
    <xf numFmtId="0" fontId="49" fillId="2" borderId="34" xfId="3" applyFont="1" applyFill="1" applyBorder="1" applyAlignment="1">
      <alignment vertical="center" wrapText="1"/>
    </xf>
    <xf numFmtId="0" fontId="7" fillId="3" borderId="1" xfId="5" applyFont="1" applyFill="1" applyBorder="1" applyAlignment="1">
      <alignment vertical="top" wrapText="1"/>
    </xf>
    <xf numFmtId="0" fontId="46" fillId="0" borderId="20" xfId="5" applyFont="1" applyFill="1" applyBorder="1" applyAlignment="1">
      <alignment horizontal="center" vertical="center" wrapText="1"/>
    </xf>
    <xf numFmtId="176" fontId="18" fillId="0" borderId="3" xfId="5" applyNumberFormat="1" applyFont="1" applyFill="1" applyBorder="1" applyAlignment="1">
      <alignment vertical="center"/>
    </xf>
    <xf numFmtId="0" fontId="13" fillId="0" borderId="18" xfId="0" applyFont="1" applyFill="1" applyBorder="1" applyAlignment="1">
      <alignment vertical="center" wrapText="1"/>
    </xf>
    <xf numFmtId="176" fontId="13" fillId="2" borderId="1" xfId="5" applyNumberFormat="1" applyFont="1" applyFill="1" applyBorder="1" applyAlignment="1">
      <alignment vertical="center" wrapText="1"/>
    </xf>
    <xf numFmtId="176" fontId="13" fillId="2" borderId="6" xfId="5" applyNumberFormat="1" applyFont="1" applyFill="1" applyBorder="1" applyAlignment="1">
      <alignment vertical="center" wrapText="1"/>
    </xf>
    <xf numFmtId="0" fontId="7" fillId="2" borderId="25" xfId="5" applyFont="1" applyFill="1" applyBorder="1" applyAlignment="1">
      <alignment vertical="center"/>
    </xf>
    <xf numFmtId="176" fontId="13" fillId="2" borderId="4" xfId="5" applyNumberFormat="1" applyFont="1" applyFill="1" applyBorder="1" applyAlignment="1">
      <alignment vertical="center" wrapText="1"/>
    </xf>
    <xf numFmtId="0" fontId="13" fillId="2" borderId="0" xfId="5" applyFont="1" applyFill="1" applyAlignment="1">
      <alignment vertical="center"/>
    </xf>
    <xf numFmtId="179" fontId="18" fillId="2" borderId="35" xfId="5" applyNumberFormat="1" applyFont="1" applyFill="1" applyBorder="1" applyAlignment="1">
      <alignment vertical="center" wrapText="1"/>
    </xf>
    <xf numFmtId="179" fontId="18" fillId="2" borderId="3" xfId="5" applyNumberFormat="1" applyFont="1" applyFill="1" applyBorder="1" applyAlignment="1">
      <alignment vertical="center" wrapText="1"/>
    </xf>
    <xf numFmtId="179" fontId="46" fillId="2" borderId="19" xfId="5" applyNumberFormat="1" applyFont="1" applyFill="1" applyBorder="1" applyAlignment="1">
      <alignment horizontal="center" vertical="center"/>
    </xf>
    <xf numFmtId="179" fontId="18" fillId="2" borderId="18" xfId="5" applyNumberFormat="1" applyFont="1" applyFill="1" applyBorder="1" applyAlignment="1">
      <alignment vertical="center" wrapText="1"/>
    </xf>
    <xf numFmtId="0" fontId="18" fillId="2" borderId="0" xfId="5" applyFont="1" applyFill="1" applyAlignment="1">
      <alignment vertical="center"/>
    </xf>
    <xf numFmtId="41" fontId="13" fillId="0" borderId="6" xfId="5" applyNumberFormat="1" applyFont="1" applyFill="1" applyBorder="1" applyAlignment="1">
      <alignment vertical="top"/>
    </xf>
    <xf numFmtId="41" fontId="13" fillId="0" borderId="7" xfId="5" applyNumberFormat="1" applyFont="1" applyFill="1" applyBorder="1" applyAlignment="1">
      <alignment vertical="top"/>
    </xf>
    <xf numFmtId="41" fontId="13" fillId="0" borderId="1" xfId="5" applyNumberFormat="1" applyFont="1" applyFill="1" applyBorder="1" applyAlignment="1">
      <alignment vertical="top"/>
    </xf>
    <xf numFmtId="41" fontId="13" fillId="0" borderId="25" xfId="5" applyNumberFormat="1" applyFont="1" applyFill="1" applyBorder="1" applyAlignment="1">
      <alignment horizontal="right" vertical="top"/>
    </xf>
    <xf numFmtId="176" fontId="13" fillId="0" borderId="6" xfId="5" applyNumberFormat="1" applyFont="1" applyFill="1" applyBorder="1" applyAlignment="1">
      <alignment horizontal="right" vertical="top"/>
    </xf>
    <xf numFmtId="0" fontId="56" fillId="0" borderId="0" xfId="5" applyFont="1" applyFill="1" applyAlignment="1">
      <alignment horizontal="center" vertical="center"/>
    </xf>
    <xf numFmtId="0" fontId="57" fillId="0" borderId="0" xfId="5" applyFont="1" applyFill="1" applyAlignment="1">
      <alignment horizontal="center" vertical="center"/>
    </xf>
    <xf numFmtId="0" fontId="54" fillId="0" borderId="0" xfId="5" applyFont="1" applyFill="1" applyAlignment="1">
      <alignment horizontal="center" vertical="center"/>
    </xf>
    <xf numFmtId="0" fontId="55" fillId="0" borderId="0" xfId="5" applyFont="1" applyFill="1" applyAlignment="1">
      <alignment horizontal="center" vertical="center"/>
    </xf>
    <xf numFmtId="0" fontId="58" fillId="0" borderId="0" xfId="5" applyFont="1" applyFill="1" applyBorder="1" applyAlignment="1">
      <alignment horizontal="center" vertical="center"/>
    </xf>
    <xf numFmtId="0" fontId="25" fillId="0" borderId="0" xfId="5" applyFont="1" applyFill="1" applyBorder="1" applyAlignment="1">
      <alignment horizontal="center" vertical="center"/>
    </xf>
    <xf numFmtId="0" fontId="7" fillId="0" borderId="10" xfId="5" applyFont="1" applyFill="1" applyBorder="1" applyAlignment="1">
      <alignment horizontal="center" vertical="center" wrapText="1"/>
    </xf>
    <xf numFmtId="0" fontId="13" fillId="0" borderId="40" xfId="0" applyFont="1" applyFill="1" applyBorder="1" applyAlignment="1">
      <alignment horizontal="center" vertical="center" wrapText="1"/>
    </xf>
    <xf numFmtId="0" fontId="7" fillId="0" borderId="9" xfId="5" applyFont="1" applyFill="1" applyBorder="1" applyAlignment="1">
      <alignment horizontal="center" vertical="center" wrapText="1"/>
    </xf>
    <xf numFmtId="0" fontId="13" fillId="0" borderId="32" xfId="0" applyFont="1" applyFill="1" applyBorder="1" applyAlignment="1">
      <alignment horizontal="center" vertical="center" wrapText="1"/>
    </xf>
    <xf numFmtId="0" fontId="7" fillId="0" borderId="41" xfId="5" applyFont="1" applyFill="1" applyBorder="1" applyAlignment="1">
      <alignment horizontal="center" vertical="center" wrapText="1"/>
    </xf>
    <xf numFmtId="0" fontId="13" fillId="0" borderId="39" xfId="5" applyFont="1" applyFill="1" applyBorder="1" applyAlignment="1">
      <alignment horizontal="center" vertical="center" wrapText="1"/>
    </xf>
    <xf numFmtId="0" fontId="61" fillId="0" borderId="37" xfId="0" applyFont="1" applyBorder="1" applyAlignment="1">
      <alignment horizontal="left"/>
    </xf>
    <xf numFmtId="0" fontId="61" fillId="0" borderId="0" xfId="0" applyFont="1" applyAlignment="1">
      <alignment horizontal="left"/>
    </xf>
    <xf numFmtId="0" fontId="7" fillId="0" borderId="38" xfId="5" applyFont="1" applyFill="1" applyBorder="1" applyAlignment="1">
      <alignment horizontal="center" vertical="center" wrapText="1"/>
    </xf>
    <xf numFmtId="0" fontId="21" fillId="0" borderId="0" xfId="5" applyFont="1" applyAlignment="1">
      <alignment horizontal="center" vertical="top"/>
    </xf>
    <xf numFmtId="0" fontId="22" fillId="0" borderId="0" xfId="5" applyFont="1" applyAlignment="1">
      <alignment horizontal="center" vertical="top"/>
    </xf>
    <xf numFmtId="0" fontId="5" fillId="0" borderId="0" xfId="5" applyFont="1" applyAlignment="1">
      <alignment horizontal="center" vertical="top"/>
    </xf>
    <xf numFmtId="0" fontId="14" fillId="0" borderId="0" xfId="5" applyFont="1" applyAlignment="1">
      <alignment horizontal="center" vertical="top"/>
    </xf>
    <xf numFmtId="0" fontId="6" fillId="0" borderId="0" xfId="5" applyFont="1" applyBorder="1" applyAlignment="1">
      <alignment horizontal="center" vertical="center"/>
    </xf>
    <xf numFmtId="0" fontId="23" fillId="0" borderId="0" xfId="5" applyFont="1" applyBorder="1" applyAlignment="1">
      <alignment horizontal="center" vertical="center"/>
    </xf>
    <xf numFmtId="0" fontId="8" fillId="0" borderId="31" xfId="5" applyFont="1" applyFill="1" applyBorder="1" applyAlignment="1">
      <alignment horizontal="center" vertical="center" wrapText="1"/>
    </xf>
    <xf numFmtId="0" fontId="9" fillId="0" borderId="2" xfId="5" applyFont="1" applyFill="1" applyBorder="1" applyAlignment="1">
      <alignment horizontal="center" vertical="center" wrapText="1"/>
    </xf>
    <xf numFmtId="0" fontId="7" fillId="0" borderId="2" xfId="3" applyFont="1" applyBorder="1" applyAlignment="1">
      <alignment horizontal="center" vertical="center" wrapText="1" justifyLastLine="1"/>
    </xf>
    <xf numFmtId="0" fontId="7" fillId="0" borderId="8" xfId="3" applyFont="1" applyBorder="1" applyAlignment="1">
      <alignment horizontal="center" vertical="center" wrapText="1" justifyLastLine="1"/>
    </xf>
    <xf numFmtId="0" fontId="7" fillId="0" borderId="5" xfId="3" applyFont="1" applyBorder="1" applyAlignment="1">
      <alignment horizontal="center" vertical="center" wrapText="1" justifyLastLine="1"/>
    </xf>
    <xf numFmtId="0" fontId="7" fillId="0" borderId="42" xfId="3" applyFont="1" applyBorder="1" applyAlignment="1">
      <alignment horizontal="center" vertical="center" wrapText="1" justifyLastLine="1"/>
    </xf>
    <xf numFmtId="0" fontId="7" fillId="0" borderId="29" xfId="3" applyFont="1" applyBorder="1" applyAlignment="1">
      <alignment horizontal="center" vertical="center" wrapText="1" justifyLastLine="1"/>
    </xf>
    <xf numFmtId="0" fontId="7" fillId="0" borderId="43" xfId="3" applyFont="1" applyBorder="1" applyAlignment="1">
      <alignment horizontal="center" vertical="center" wrapText="1" justifyLastLine="1"/>
    </xf>
    <xf numFmtId="0" fontId="7" fillId="0" borderId="7" xfId="3" applyFont="1" applyBorder="1" applyAlignment="1">
      <alignment horizontal="left" vertical="top" wrapText="1"/>
    </xf>
    <xf numFmtId="0" fontId="13" fillId="0" borderId="27" xfId="3" applyFont="1" applyBorder="1" applyAlignment="1">
      <alignment horizontal="left" vertical="top" wrapText="1"/>
    </xf>
    <xf numFmtId="176" fontId="13" fillId="0" borderId="7" xfId="3" applyNumberFormat="1" applyFont="1" applyBorder="1" applyAlignment="1">
      <alignment horizontal="center" vertical="top"/>
    </xf>
    <xf numFmtId="176" fontId="13" fillId="0" borderId="27" xfId="3" applyNumberFormat="1" applyFont="1" applyBorder="1" applyAlignment="1">
      <alignment horizontal="center" vertical="top"/>
    </xf>
    <xf numFmtId="176" fontId="13" fillId="0" borderId="14" xfId="3" applyNumberFormat="1" applyFont="1" applyBorder="1" applyAlignment="1">
      <alignment horizontal="center" vertical="top"/>
    </xf>
    <xf numFmtId="176" fontId="13" fillId="0" borderId="30" xfId="3" applyNumberFormat="1" applyFont="1" applyBorder="1" applyAlignment="1">
      <alignment horizontal="center" vertical="top"/>
    </xf>
    <xf numFmtId="0" fontId="56" fillId="0" borderId="0" xfId="5" applyFont="1" applyAlignment="1">
      <alignment horizontal="center" vertical="top"/>
    </xf>
    <xf numFmtId="0" fontId="57" fillId="0" borderId="0" xfId="5" applyFont="1" applyAlignment="1">
      <alignment horizontal="center" vertical="top"/>
    </xf>
    <xf numFmtId="0" fontId="54" fillId="0" borderId="0" xfId="5" applyFont="1" applyAlignment="1">
      <alignment horizontal="center" vertical="top"/>
    </xf>
    <xf numFmtId="0" fontId="55" fillId="0" borderId="0" xfId="5" applyFont="1" applyAlignment="1">
      <alignment horizontal="center" vertical="top"/>
    </xf>
    <xf numFmtId="0" fontId="23" fillId="0" borderId="21" xfId="5" applyFont="1" applyBorder="1" applyAlignment="1">
      <alignment horizontal="center" vertical="center"/>
    </xf>
    <xf numFmtId="0" fontId="58" fillId="0" borderId="0" xfId="5" applyFont="1" applyAlignment="1">
      <alignment horizontal="center" vertical="top"/>
    </xf>
    <xf numFmtId="0" fontId="25" fillId="0" borderId="0" xfId="5" applyFont="1" applyAlignment="1">
      <alignment horizontal="center" vertical="top"/>
    </xf>
    <xf numFmtId="0" fontId="6" fillId="0" borderId="0" xfId="5" applyFont="1" applyAlignment="1">
      <alignment horizontal="center"/>
    </xf>
    <xf numFmtId="0" fontId="23" fillId="0" borderId="0" xfId="5" applyFont="1" applyAlignment="1">
      <alignment horizontal="center"/>
    </xf>
    <xf numFmtId="0" fontId="21" fillId="0" borderId="0" xfId="2" applyFont="1" applyAlignment="1">
      <alignment horizontal="center" vertical="top"/>
    </xf>
    <xf numFmtId="0" fontId="5" fillId="0" borderId="0" xfId="2" applyFont="1" applyAlignment="1">
      <alignment horizontal="center" vertical="top"/>
    </xf>
    <xf numFmtId="0" fontId="6" fillId="0" borderId="0" xfId="2" applyFont="1" applyAlignment="1">
      <alignment horizontal="center" vertical="top"/>
    </xf>
    <xf numFmtId="0" fontId="21" fillId="0" borderId="0" xfId="4" applyFont="1" applyAlignment="1">
      <alignment horizontal="center" vertical="top"/>
    </xf>
    <xf numFmtId="0" fontId="22" fillId="0" borderId="0" xfId="4" applyFont="1" applyAlignment="1">
      <alignment horizontal="center" vertical="top"/>
    </xf>
    <xf numFmtId="0" fontId="5" fillId="0" borderId="0" xfId="4" applyFont="1" applyAlignment="1">
      <alignment horizontal="center" vertical="top"/>
    </xf>
    <xf numFmtId="0" fontId="14" fillId="0" borderId="0" xfId="4" applyFont="1" applyAlignment="1">
      <alignment horizontal="center" vertical="top"/>
    </xf>
    <xf numFmtId="0" fontId="6" fillId="0" borderId="0" xfId="4" applyFont="1" applyAlignment="1">
      <alignment horizontal="center" vertical="top"/>
    </xf>
    <xf numFmtId="0" fontId="23" fillId="0" borderId="0" xfId="4" applyFont="1" applyAlignment="1">
      <alignment horizontal="center" vertical="top"/>
    </xf>
    <xf numFmtId="0" fontId="7" fillId="0" borderId="21" xfId="4" applyFont="1" applyBorder="1" applyAlignment="1">
      <alignment horizontal="right" vertical="top"/>
    </xf>
    <xf numFmtId="0" fontId="13" fillId="0" borderId="21" xfId="4" applyFont="1" applyBorder="1" applyAlignment="1">
      <alignment horizontal="right" vertical="top"/>
    </xf>
    <xf numFmtId="0" fontId="56" fillId="0" borderId="0" xfId="2" applyFont="1" applyAlignment="1">
      <alignment horizontal="center" vertical="top"/>
    </xf>
    <xf numFmtId="0" fontId="57" fillId="0" borderId="0" xfId="2" applyFont="1" applyAlignment="1">
      <alignment horizontal="center" vertical="top"/>
    </xf>
    <xf numFmtId="0" fontId="54" fillId="0" borderId="0" xfId="2" applyFont="1" applyAlignment="1">
      <alignment horizontal="center" vertical="top"/>
    </xf>
    <xf numFmtId="0" fontId="55" fillId="0" borderId="0" xfId="2" applyFont="1" applyAlignment="1">
      <alignment horizontal="center" vertical="top"/>
    </xf>
    <xf numFmtId="0" fontId="58" fillId="0" borderId="0" xfId="2" applyFont="1" applyAlignment="1">
      <alignment horizontal="center" vertical="top"/>
    </xf>
    <xf numFmtId="0" fontId="25" fillId="0" borderId="0" xfId="2" applyFont="1" applyAlignment="1">
      <alignment horizontal="center" vertical="top"/>
    </xf>
    <xf numFmtId="0" fontId="59" fillId="0" borderId="21" xfId="2" applyFont="1" applyBorder="1" applyAlignment="1">
      <alignment horizontal="right" vertical="center"/>
    </xf>
    <xf numFmtId="0" fontId="7" fillId="0" borderId="37" xfId="5" applyFont="1" applyFill="1" applyBorder="1" applyAlignment="1">
      <alignment horizontal="justify" vertical="top" wrapText="1"/>
    </xf>
    <xf numFmtId="0" fontId="13" fillId="0" borderId="37" xfId="5" applyFont="1" applyFill="1" applyBorder="1" applyAlignment="1">
      <alignment horizontal="justify" vertical="top" wrapText="1"/>
    </xf>
    <xf numFmtId="0" fontId="22" fillId="0" borderId="0" xfId="0" applyFont="1" applyAlignment="1">
      <alignment vertical="top"/>
    </xf>
    <xf numFmtId="0" fontId="13" fillId="0" borderId="0" xfId="0" applyFont="1" applyAlignment="1">
      <alignment vertical="top"/>
    </xf>
    <xf numFmtId="0" fontId="13" fillId="0" borderId="0" xfId="0" applyFont="1" applyAlignment="1"/>
    <xf numFmtId="176" fontId="7" fillId="3" borderId="4" xfId="5" applyNumberFormat="1" applyFont="1" applyFill="1" applyBorder="1" applyAlignment="1">
      <alignment horizontal="left" vertical="top" wrapText="1"/>
    </xf>
    <xf numFmtId="176" fontId="13" fillId="3" borderId="4" xfId="5" applyNumberFormat="1" applyFont="1" applyFill="1" applyBorder="1" applyAlignment="1">
      <alignment horizontal="left" vertical="top" wrapText="1"/>
    </xf>
    <xf numFmtId="0" fontId="21" fillId="0" borderId="0" xfId="5" applyFont="1" applyFill="1" applyAlignment="1">
      <alignment horizontal="center" vertical="top"/>
    </xf>
    <xf numFmtId="0" fontId="22" fillId="0" borderId="0" xfId="5" applyFont="1" applyFill="1" applyAlignment="1">
      <alignment horizontal="center" vertical="top"/>
    </xf>
    <xf numFmtId="0" fontId="22" fillId="0" borderId="0" xfId="0" applyFont="1" applyFill="1" applyAlignment="1">
      <alignment vertical="top"/>
    </xf>
    <xf numFmtId="0" fontId="14" fillId="0" borderId="0" xfId="5" applyFont="1" applyFill="1" applyAlignment="1">
      <alignment horizontal="center" vertical="top"/>
    </xf>
    <xf numFmtId="0" fontId="13" fillId="0" borderId="0" xfId="0" applyFont="1" applyFill="1" applyAlignment="1">
      <alignment vertical="top"/>
    </xf>
    <xf numFmtId="0" fontId="6" fillId="0" borderId="0" xfId="5" applyFont="1" applyFill="1" applyAlignment="1">
      <alignment horizontal="center"/>
    </xf>
    <xf numFmtId="0" fontId="23" fillId="0" borderId="0" xfId="5" applyFont="1" applyFill="1" applyAlignment="1">
      <alignment horizontal="center"/>
    </xf>
    <xf numFmtId="0" fontId="13" fillId="0" borderId="0" xfId="0" applyFont="1" applyFill="1" applyAlignment="1"/>
    <xf numFmtId="0" fontId="7" fillId="0" borderId="4" xfId="5" applyNumberFormat="1" applyFont="1" applyFill="1" applyBorder="1" applyAlignment="1">
      <alignment vertical="top" wrapText="1"/>
    </xf>
    <xf numFmtId="0" fontId="13" fillId="0" borderId="4" xfId="0" applyFont="1" applyFill="1" applyBorder="1" applyAlignment="1">
      <alignment vertical="top"/>
    </xf>
    <xf numFmtId="0" fontId="7" fillId="0" borderId="4" xfId="5" applyNumberFormat="1" applyFont="1" applyFill="1" applyBorder="1" applyAlignment="1">
      <alignment horizontal="left" vertical="top" wrapText="1"/>
    </xf>
    <xf numFmtId="0" fontId="7" fillId="0" borderId="22" xfId="5" applyFont="1" applyBorder="1" applyAlignment="1">
      <alignment horizontal="center" vertical="center" wrapText="1"/>
    </xf>
    <xf numFmtId="0" fontId="13" fillId="0" borderId="44" xfId="0" applyFont="1" applyBorder="1" applyAlignment="1">
      <alignment horizontal="center" wrapText="1"/>
    </xf>
    <xf numFmtId="0" fontId="7" fillId="0" borderId="9" xfId="5" applyFont="1" applyBorder="1" applyAlignment="1">
      <alignment horizontal="center" vertical="distributed" wrapText="1"/>
    </xf>
    <xf numFmtId="0" fontId="7" fillId="0" borderId="32" xfId="5" applyFont="1" applyBorder="1" applyAlignment="1">
      <alignment horizontal="center" vertical="distributed" wrapText="1"/>
    </xf>
    <xf numFmtId="0" fontId="21" fillId="2" borderId="0" xfId="5" applyFont="1" applyFill="1" applyAlignment="1">
      <alignment horizontal="center" vertical="top"/>
    </xf>
    <xf numFmtId="0" fontId="22" fillId="2" borderId="0" xfId="5" applyFont="1" applyFill="1" applyAlignment="1">
      <alignment horizontal="center" vertical="top"/>
    </xf>
    <xf numFmtId="0" fontId="5" fillId="2" borderId="0" xfId="5" applyFont="1" applyFill="1" applyAlignment="1">
      <alignment horizontal="center" vertical="top"/>
    </xf>
    <xf numFmtId="0" fontId="14" fillId="2" borderId="0" xfId="5" applyFont="1" applyFill="1" applyAlignment="1">
      <alignment horizontal="center" vertical="top"/>
    </xf>
    <xf numFmtId="0" fontId="6" fillId="2" borderId="0" xfId="5" applyFont="1" applyFill="1" applyBorder="1" applyAlignment="1">
      <alignment horizontal="center"/>
    </xf>
    <xf numFmtId="0" fontId="23" fillId="2" borderId="0" xfId="5" applyFont="1" applyFill="1" applyBorder="1" applyAlignment="1">
      <alignment horizontal="center"/>
    </xf>
    <xf numFmtId="0" fontId="7" fillId="2" borderId="22" xfId="5" applyFont="1" applyFill="1" applyBorder="1" applyAlignment="1">
      <alignment horizontal="distributed" vertical="center" wrapText="1"/>
    </xf>
    <xf numFmtId="0" fontId="13" fillId="2" borderId="44" xfId="5" applyFont="1" applyFill="1" applyBorder="1" applyAlignment="1">
      <alignment horizontal="distributed" vertical="center" wrapText="1"/>
    </xf>
    <xf numFmtId="179" fontId="7" fillId="2" borderId="9" xfId="5" applyNumberFormat="1" applyFont="1" applyFill="1" applyBorder="1" applyAlignment="1">
      <alignment horizontal="distributed" vertical="center" wrapText="1"/>
    </xf>
    <xf numFmtId="179" fontId="13" fillId="2" borderId="32" xfId="5" applyNumberFormat="1" applyFont="1" applyFill="1" applyBorder="1" applyAlignment="1">
      <alignment horizontal="distributed" vertical="center" wrapText="1"/>
    </xf>
    <xf numFmtId="0" fontId="7" fillId="2" borderId="10" xfId="5" applyFont="1" applyFill="1" applyBorder="1" applyAlignment="1">
      <alignment horizontal="distributed" vertical="center" wrapText="1"/>
    </xf>
    <xf numFmtId="0" fontId="13" fillId="2" borderId="40" xfId="5" applyFont="1" applyFill="1" applyBorder="1" applyAlignment="1">
      <alignment horizontal="distributed" vertical="center" wrapText="1"/>
    </xf>
    <xf numFmtId="0" fontId="7" fillId="2" borderId="9" xfId="5" applyFont="1" applyFill="1" applyBorder="1" applyAlignment="1">
      <alignment horizontal="center" vertical="center"/>
    </xf>
    <xf numFmtId="0" fontId="7" fillId="2" borderId="32" xfId="5" applyFont="1" applyFill="1" applyBorder="1" applyAlignment="1">
      <alignment horizontal="center" vertical="center"/>
    </xf>
  </cellXfs>
  <cellStyles count="6">
    <cellStyle name="一般" xfId="0" builtinId="0"/>
    <cellStyle name="一般_100年度積欠固定資產相關擴充明細表 (1)" xfId="1"/>
    <cellStyle name="一般_91單位預算表" xfId="2"/>
    <cellStyle name="一般_91積欠工資墊償基金預算-1" xfId="3"/>
    <cellStyle name="一般_99積欠墊償資產折舊明細表" xfId="4"/>
    <cellStyle name="一般_單位預算表" xfId="5"/>
  </cellStyles>
  <dxfs count="0"/>
  <tableStyles count="0" defaultTableStyle="TableStyleMedium9" defaultPivotStyle="PivotStyleLight16"/>
  <colors>
    <mruColors>
      <color rgb="FF1109B7"/>
      <color rgb="FF322D93"/>
      <color rgb="FF381AA6"/>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printerSettings" Target="../printerSettings/printerSettings17.bin"/><Relationship Id="rId1" Type="http://schemas.openxmlformats.org/officeDocument/2006/relationships/printerSettings" Target="../printerSettings/printerSettings1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27.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sheetPr codeName="Sheet6312"/>
  <dimension ref="A1:M25"/>
  <sheetViews>
    <sheetView showGridLines="0" tabSelected="1" view="pageBreakPreview" zoomScaleSheetLayoutView="100" workbookViewId="0">
      <selection activeCell="C27" sqref="C27"/>
    </sheetView>
  </sheetViews>
  <sheetFormatPr defaultColWidth="12" defaultRowHeight="15.75"/>
  <cols>
    <col min="1" max="1" width="8.625" style="46" bestFit="1" customWidth="1"/>
    <col min="2" max="2" width="7.5" style="46" bestFit="1" customWidth="1"/>
    <col min="3" max="3" width="21.25" style="46" customWidth="1"/>
    <col min="4" max="4" width="8.625" style="46" customWidth="1"/>
    <col min="5" max="5" width="7.5" style="46" bestFit="1" customWidth="1"/>
    <col min="6" max="6" width="8.625" style="46" customWidth="1"/>
    <col min="7" max="7" width="7.5" style="46" bestFit="1" customWidth="1"/>
    <col min="8" max="8" width="9.125" style="46" bestFit="1" customWidth="1"/>
    <col min="9" max="9" width="7.5" style="46" bestFit="1" customWidth="1"/>
    <col min="10" max="10" width="13.75" style="46" customWidth="1"/>
    <col min="11" max="12" width="12" style="46" customWidth="1"/>
    <col min="13" max="13" width="56.875" style="46" bestFit="1" customWidth="1"/>
    <col min="14" max="16384" width="12" style="46"/>
  </cols>
  <sheetData>
    <row r="1" spans="1:10" s="34" customFormat="1" ht="29.25" customHeight="1">
      <c r="A1" s="426" t="s">
        <v>324</v>
      </c>
      <c r="B1" s="427"/>
      <c r="C1" s="427"/>
      <c r="D1" s="427"/>
      <c r="E1" s="427"/>
      <c r="F1" s="427"/>
      <c r="G1" s="427"/>
      <c r="H1" s="427"/>
      <c r="I1" s="427"/>
      <c r="J1" s="427"/>
    </row>
    <row r="2" spans="1:10" s="35" customFormat="1" ht="31.5" customHeight="1">
      <c r="A2" s="428" t="s">
        <v>323</v>
      </c>
      <c r="B2" s="429"/>
      <c r="C2" s="429"/>
      <c r="D2" s="429"/>
      <c r="E2" s="429"/>
      <c r="F2" s="429"/>
      <c r="G2" s="429"/>
      <c r="H2" s="429"/>
      <c r="I2" s="429"/>
      <c r="J2" s="429"/>
    </row>
    <row r="3" spans="1:10" s="35" customFormat="1" ht="24.75" customHeight="1">
      <c r="A3" s="430" t="s">
        <v>325</v>
      </c>
      <c r="B3" s="431"/>
      <c r="C3" s="431"/>
      <c r="D3" s="431"/>
      <c r="E3" s="431"/>
      <c r="F3" s="431"/>
      <c r="G3" s="431"/>
      <c r="H3" s="431"/>
      <c r="I3" s="431"/>
      <c r="J3" s="431"/>
    </row>
    <row r="4" spans="1:10" s="37" customFormat="1" ht="18.75" customHeight="1" thickBot="1">
      <c r="A4" s="36"/>
      <c r="B4" s="36"/>
      <c r="C4" s="36"/>
      <c r="D4" s="36"/>
      <c r="E4" s="36"/>
      <c r="F4" s="36"/>
      <c r="G4" s="36"/>
      <c r="H4" s="36"/>
      <c r="I4" s="36"/>
      <c r="J4" s="396" t="s">
        <v>107</v>
      </c>
    </row>
    <row r="5" spans="1:10" s="38" customFormat="1" ht="18" customHeight="1">
      <c r="A5" s="436" t="s">
        <v>201</v>
      </c>
      <c r="B5" s="437"/>
      <c r="C5" s="434" t="s">
        <v>202</v>
      </c>
      <c r="D5" s="440" t="s">
        <v>203</v>
      </c>
      <c r="E5" s="437"/>
      <c r="F5" s="440" t="s">
        <v>204</v>
      </c>
      <c r="G5" s="437"/>
      <c r="H5" s="440" t="s">
        <v>205</v>
      </c>
      <c r="I5" s="437"/>
      <c r="J5" s="432" t="s">
        <v>206</v>
      </c>
    </row>
    <row r="6" spans="1:10" s="38" customFormat="1" ht="18" customHeight="1">
      <c r="A6" s="147" t="s">
        <v>207</v>
      </c>
      <c r="B6" s="148" t="s">
        <v>208</v>
      </c>
      <c r="C6" s="435"/>
      <c r="D6" s="149" t="s">
        <v>207</v>
      </c>
      <c r="E6" s="150" t="s">
        <v>208</v>
      </c>
      <c r="F6" s="149" t="s">
        <v>207</v>
      </c>
      <c r="G6" s="150" t="s">
        <v>208</v>
      </c>
      <c r="H6" s="149" t="s">
        <v>207</v>
      </c>
      <c r="I6" s="150" t="s">
        <v>208</v>
      </c>
      <c r="J6" s="433"/>
    </row>
    <row r="7" spans="1:10" s="30" customFormat="1" ht="12" customHeight="1">
      <c r="A7" s="25"/>
      <c r="B7" s="26"/>
      <c r="C7" s="27"/>
      <c r="D7" s="27"/>
      <c r="E7" s="27"/>
      <c r="F7" s="27"/>
      <c r="G7" s="27"/>
      <c r="H7" s="27"/>
      <c r="I7" s="28"/>
      <c r="J7" s="29"/>
    </row>
    <row r="8" spans="1:10" s="33" customFormat="1" ht="46.15" customHeight="1">
      <c r="A8" s="161">
        <f>SUM(A9:A13)</f>
        <v>874416</v>
      </c>
      <c r="B8" s="385">
        <f t="shared" ref="B8:B13" si="0">ROUND((A8/$A$8)*100,2)</f>
        <v>100</v>
      </c>
      <c r="C8" s="324" t="s">
        <v>209</v>
      </c>
      <c r="D8" s="159">
        <f>SUM(D9:D13)</f>
        <v>838273</v>
      </c>
      <c r="E8" s="385">
        <f>ROUND((D8/$D$8)*100,2)</f>
        <v>100</v>
      </c>
      <c r="F8" s="159">
        <f>SUM(F9:F13)</f>
        <v>767728</v>
      </c>
      <c r="G8" s="385">
        <f>ROUND((F8/$F$8)*100,2)</f>
        <v>100</v>
      </c>
      <c r="H8" s="159">
        <f>SUM(H9:H13)</f>
        <v>70545</v>
      </c>
      <c r="I8" s="158">
        <f>ROUND((H8/F8)*100,2)</f>
        <v>9.19</v>
      </c>
      <c r="J8" s="157"/>
    </row>
    <row r="9" spans="1:10" s="33" customFormat="1" ht="46.15" customHeight="1">
      <c r="A9" s="151">
        <v>615002</v>
      </c>
      <c r="B9" s="152">
        <f t="shared" si="0"/>
        <v>70.33</v>
      </c>
      <c r="C9" s="20" t="s">
        <v>210</v>
      </c>
      <c r="D9" s="153">
        <v>625842</v>
      </c>
      <c r="E9" s="152">
        <f>ROUND((D9/$D$8)*100,2)</f>
        <v>74.66</v>
      </c>
      <c r="F9" s="153">
        <v>605431</v>
      </c>
      <c r="G9" s="152">
        <f>ROUND((F9/$F$8)*100,2)</f>
        <v>78.86</v>
      </c>
      <c r="H9" s="153">
        <f>D9-F9</f>
        <v>20411</v>
      </c>
      <c r="I9" s="154">
        <f>ROUND((H9/F9)*100,2)</f>
        <v>3.37</v>
      </c>
      <c r="J9" s="21" t="s">
        <v>362</v>
      </c>
    </row>
    <row r="10" spans="1:10" s="33" customFormat="1" ht="46.15" customHeight="1">
      <c r="A10" s="151">
        <v>89649</v>
      </c>
      <c r="B10" s="152">
        <f t="shared" si="0"/>
        <v>10.25</v>
      </c>
      <c r="C10" s="20" t="s">
        <v>211</v>
      </c>
      <c r="D10" s="153">
        <v>124244</v>
      </c>
      <c r="E10" s="152">
        <f>ROUND((D10/$D$8)*100,2)</f>
        <v>14.82</v>
      </c>
      <c r="F10" s="153">
        <v>89536</v>
      </c>
      <c r="G10" s="152">
        <f>ROUND((F10/$F$8)*100,2)</f>
        <v>11.66</v>
      </c>
      <c r="H10" s="153">
        <f>D10-F10</f>
        <v>34708</v>
      </c>
      <c r="I10" s="154">
        <f>ROUND((H10/F10)*100,2)</f>
        <v>38.76</v>
      </c>
      <c r="J10" s="21" t="s">
        <v>363</v>
      </c>
    </row>
    <row r="11" spans="1:10" s="33" customFormat="1" ht="46.15" customHeight="1">
      <c r="A11" s="151">
        <v>93501</v>
      </c>
      <c r="B11" s="152">
        <f t="shared" si="0"/>
        <v>10.69</v>
      </c>
      <c r="C11" s="20" t="s">
        <v>212</v>
      </c>
      <c r="D11" s="153">
        <v>78187</v>
      </c>
      <c r="E11" s="152">
        <f>ROUND((D11/$D$8)*100,2)</f>
        <v>9.33</v>
      </c>
      <c r="F11" s="153">
        <v>62761</v>
      </c>
      <c r="G11" s="152">
        <f>ROUND((F11/$F$8)*100,2)</f>
        <v>8.17</v>
      </c>
      <c r="H11" s="153">
        <f>D11-F11</f>
        <v>15426</v>
      </c>
      <c r="I11" s="154">
        <f>ROUND((H11/F11)*100,2)</f>
        <v>24.58</v>
      </c>
      <c r="J11" s="21" t="s">
        <v>364</v>
      </c>
    </row>
    <row r="12" spans="1:10" s="33" customFormat="1" ht="46.15" customHeight="1">
      <c r="A12" s="151">
        <v>32426</v>
      </c>
      <c r="B12" s="152">
        <f t="shared" si="0"/>
        <v>3.71</v>
      </c>
      <c r="C12" s="20" t="s">
        <v>213</v>
      </c>
      <c r="D12" s="421"/>
      <c r="E12" s="421"/>
      <c r="F12" s="421"/>
      <c r="G12" s="421"/>
      <c r="H12" s="421"/>
      <c r="I12" s="422"/>
      <c r="J12" s="21"/>
    </row>
    <row r="13" spans="1:10" s="33" customFormat="1" ht="66" customHeight="1">
      <c r="A13" s="151">
        <v>43838</v>
      </c>
      <c r="B13" s="152">
        <f t="shared" si="0"/>
        <v>5.01</v>
      </c>
      <c r="C13" s="20" t="s">
        <v>214</v>
      </c>
      <c r="D13" s="153">
        <v>10000</v>
      </c>
      <c r="E13" s="152">
        <f>ROUND((D13/$D$8)*100,2)</f>
        <v>1.19</v>
      </c>
      <c r="F13" s="153">
        <v>10000</v>
      </c>
      <c r="G13" s="152">
        <f>ROUND((F13/$F$8)*100,2)</f>
        <v>1.3</v>
      </c>
      <c r="H13" s="153">
        <v>0</v>
      </c>
      <c r="I13" s="425">
        <v>0</v>
      </c>
      <c r="J13" s="21" t="s">
        <v>215</v>
      </c>
    </row>
    <row r="14" spans="1:10" s="33" customFormat="1" ht="23.25" customHeight="1">
      <c r="A14" s="151"/>
      <c r="B14" s="160"/>
      <c r="C14" s="31"/>
      <c r="D14" s="153"/>
      <c r="E14" s="155"/>
      <c r="F14" s="153"/>
      <c r="G14" s="155"/>
      <c r="H14" s="153"/>
      <c r="I14" s="156"/>
      <c r="J14" s="32"/>
    </row>
    <row r="15" spans="1:10" s="33" customFormat="1" ht="46.15" customHeight="1">
      <c r="A15" s="161">
        <f>SUM(A16:A20)</f>
        <v>72687</v>
      </c>
      <c r="B15" s="385">
        <f>ROUND((A15/$A$8)*100,2)</f>
        <v>8.31</v>
      </c>
      <c r="C15" s="324" t="s">
        <v>216</v>
      </c>
      <c r="D15" s="159">
        <f>SUM(D16:D20)</f>
        <v>370516</v>
      </c>
      <c r="E15" s="385">
        <f>ROUND((D15/$D$8)*100,2)</f>
        <v>44.2</v>
      </c>
      <c r="F15" s="159">
        <f>SUM(F16:F20)</f>
        <v>158229</v>
      </c>
      <c r="G15" s="385">
        <f>ROUND((F15/$F$8)*100,2)</f>
        <v>20.61</v>
      </c>
      <c r="H15" s="159">
        <f>SUM(H16:H20)</f>
        <v>212287</v>
      </c>
      <c r="I15" s="158">
        <f>ROUND((H15/F15)*100,2)</f>
        <v>134.16</v>
      </c>
      <c r="J15" s="21" t="s">
        <v>365</v>
      </c>
    </row>
    <row r="16" spans="1:10" s="33" customFormat="1" ht="46.15" customHeight="1">
      <c r="A16" s="151">
        <v>27209</v>
      </c>
      <c r="B16" s="152">
        <f>ROUND((A16/$A$8)*100,2)</f>
        <v>3.11</v>
      </c>
      <c r="C16" s="20" t="s">
        <v>217</v>
      </c>
      <c r="D16" s="421"/>
      <c r="E16" s="421"/>
      <c r="F16" s="421"/>
      <c r="G16" s="421"/>
      <c r="H16" s="421"/>
      <c r="I16" s="422"/>
      <c r="J16" s="32"/>
    </row>
    <row r="17" spans="1:13" s="33" customFormat="1" ht="46.15" customHeight="1">
      <c r="A17" s="151">
        <v>12210</v>
      </c>
      <c r="B17" s="152">
        <f>ROUND((A17/$A$8)*100,2)</f>
        <v>1.4</v>
      </c>
      <c r="C17" s="20" t="s">
        <v>293</v>
      </c>
      <c r="D17" s="421"/>
      <c r="E17" s="421"/>
      <c r="F17" s="421"/>
      <c r="G17" s="421"/>
      <c r="H17" s="421"/>
      <c r="I17" s="422"/>
      <c r="J17" s="32"/>
    </row>
    <row r="18" spans="1:13" s="33" customFormat="1" ht="46.15" customHeight="1">
      <c r="A18" s="423"/>
      <c r="B18" s="424"/>
      <c r="C18" s="20" t="s">
        <v>218</v>
      </c>
      <c r="D18" s="153">
        <v>331346</v>
      </c>
      <c r="E18" s="152">
        <f>ROUND((D18/$D$8)*100,2)</f>
        <v>39.53</v>
      </c>
      <c r="F18" s="153">
        <v>121025</v>
      </c>
      <c r="G18" s="152">
        <f>ROUND((F18/$F$8)*100,2)</f>
        <v>15.76</v>
      </c>
      <c r="H18" s="153">
        <f>D18-F18</f>
        <v>210321</v>
      </c>
      <c r="I18" s="154">
        <f>ROUND((H18/F18)*100,2)</f>
        <v>173.78</v>
      </c>
      <c r="J18" s="21"/>
    </row>
    <row r="19" spans="1:13" s="33" customFormat="1" ht="46.15" customHeight="1">
      <c r="A19" s="151">
        <v>41</v>
      </c>
      <c r="B19" s="424">
        <f>ROUND((A19/$A$8)*100,2)</f>
        <v>0</v>
      </c>
      <c r="C19" s="20" t="s">
        <v>219</v>
      </c>
      <c r="D19" s="153">
        <v>24</v>
      </c>
      <c r="E19" s="421">
        <v>0</v>
      </c>
      <c r="F19" s="153">
        <v>60</v>
      </c>
      <c r="G19" s="152">
        <f>ROUND((F19/$F$8)*100,2)</f>
        <v>0.01</v>
      </c>
      <c r="H19" s="153">
        <f>D19-F19</f>
        <v>-36</v>
      </c>
      <c r="I19" s="154">
        <f>ROUND((H19/F19)*100,2)</f>
        <v>-60</v>
      </c>
      <c r="J19" s="21"/>
    </row>
    <row r="20" spans="1:13" s="33" customFormat="1" ht="46.15" customHeight="1">
      <c r="A20" s="151">
        <v>33227</v>
      </c>
      <c r="B20" s="152">
        <f>ROUND((A20/$A$8)*100,2)</f>
        <v>3.8</v>
      </c>
      <c r="C20" s="20" t="s">
        <v>314</v>
      </c>
      <c r="D20" s="153">
        <f>41737-2591</f>
        <v>39146</v>
      </c>
      <c r="E20" s="152">
        <f>ROUND((D20/$D$8)*100,2)</f>
        <v>4.67</v>
      </c>
      <c r="F20" s="153">
        <f>38144-1000</f>
        <v>37144</v>
      </c>
      <c r="G20" s="152">
        <f>ROUND((F20/$F$8)*100,2)</f>
        <v>4.84</v>
      </c>
      <c r="H20" s="153">
        <f>D20-F20</f>
        <v>2002</v>
      </c>
      <c r="I20" s="154">
        <f>ROUND((H20/F20)*100,2)</f>
        <v>5.39</v>
      </c>
      <c r="J20" s="21"/>
      <c r="M20" s="50"/>
    </row>
    <row r="21" spans="1:13" s="33" customFormat="1" ht="21" customHeight="1">
      <c r="A21" s="151"/>
      <c r="B21" s="152"/>
      <c r="C21" s="31"/>
      <c r="D21" s="153"/>
      <c r="E21" s="155"/>
      <c r="F21" s="153"/>
      <c r="G21" s="155"/>
      <c r="H21" s="153"/>
      <c r="I21" s="156"/>
      <c r="J21" s="32"/>
    </row>
    <row r="22" spans="1:13" s="33" customFormat="1" ht="18.75" customHeight="1">
      <c r="A22" s="161">
        <f>A8-A15</f>
        <v>801729</v>
      </c>
      <c r="B22" s="158">
        <f>B8-B15</f>
        <v>91.69</v>
      </c>
      <c r="C22" s="340" t="s">
        <v>220</v>
      </c>
      <c r="D22" s="159">
        <f>D8-D15</f>
        <v>467757</v>
      </c>
      <c r="E22" s="158">
        <f>E8-E15</f>
        <v>55.8</v>
      </c>
      <c r="F22" s="159">
        <f>F8-F15</f>
        <v>609499</v>
      </c>
      <c r="G22" s="158">
        <f>G8-G15</f>
        <v>79.39</v>
      </c>
      <c r="H22" s="159">
        <f>H8-H15</f>
        <v>-141742</v>
      </c>
      <c r="I22" s="158">
        <f>ROUND((H22/F22)*100,2)</f>
        <v>-23.26</v>
      </c>
      <c r="J22" s="32"/>
    </row>
    <row r="23" spans="1:13" s="30" customFormat="1" ht="9.75" customHeight="1" thickBot="1">
      <c r="A23" s="48"/>
      <c r="B23" s="47"/>
      <c r="C23" s="42"/>
      <c r="D23" s="49"/>
      <c r="E23" s="43"/>
      <c r="F23" s="43"/>
      <c r="G23" s="43"/>
      <c r="H23" s="43"/>
      <c r="I23" s="44"/>
      <c r="J23" s="45"/>
    </row>
    <row r="24" spans="1:13" ht="13.5" customHeight="1">
      <c r="A24" s="438" t="s">
        <v>440</v>
      </c>
      <c r="B24" s="438"/>
      <c r="C24" s="438"/>
      <c r="D24" s="438"/>
      <c r="E24" s="438"/>
      <c r="F24" s="438"/>
      <c r="G24" s="438"/>
      <c r="H24" s="438"/>
      <c r="I24" s="438"/>
      <c r="J24" s="438"/>
    </row>
    <row r="25" spans="1:13" ht="13.5" customHeight="1">
      <c r="A25" s="439" t="s">
        <v>441</v>
      </c>
      <c r="B25" s="439"/>
      <c r="C25" s="439"/>
      <c r="D25" s="439"/>
      <c r="E25" s="439"/>
      <c r="F25" s="439"/>
      <c r="G25" s="439"/>
      <c r="H25" s="439"/>
      <c r="I25" s="439"/>
      <c r="J25" s="439"/>
    </row>
  </sheetData>
  <customSheetViews>
    <customSheetView guid="{39ADBF03-D598-4B05-A422-3FFA9F5C8EE6}" scale="75" showGridLines="0" fitToPage="1" showRuler="0">
      <selection activeCell="G18" sqref="G18"/>
      <pageMargins left="0.51181102362204722" right="0.39370078740157483" top="1.0236220472440944" bottom="0.86614173228346458" header="0.51181102362204722" footer="0.43307086614173229"/>
      <pageSetup paperSize="9" scale="84" firstPageNumber="4" orientation="portrait" useFirstPageNumber="1" r:id="rId1"/>
      <headerFooter alignWithMargins="0">
        <oddHeader>&amp;L&amp;P</oddHeader>
      </headerFooter>
    </customSheetView>
    <customSheetView guid="{E3FB5E9C-33A2-4339-8200-F55E1B650872}" showPageBreaks="1" showGridLines="0" fitToPage="1" showRuler="0" topLeftCell="A16">
      <selection activeCell="B26" sqref="B26"/>
      <pageMargins left="0.51181102362204722" right="0.39370078740157483" top="1.0236220472440944" bottom="0.86614173228346458" header="0.51181102362204722" footer="0.43307086614173229"/>
      <pageSetup paperSize="9" scale="95" firstPageNumber="4" orientation="portrait" useFirstPageNumber="1" r:id="rId2"/>
      <headerFooter alignWithMargins="0">
        <oddHeader>&amp;L&amp;P</oddHeader>
      </headerFooter>
    </customSheetView>
  </customSheetViews>
  <mergeCells count="11">
    <mergeCell ref="A24:J24"/>
    <mergeCell ref="A25:J25"/>
    <mergeCell ref="D5:E5"/>
    <mergeCell ref="F5:G5"/>
    <mergeCell ref="H5:I5"/>
    <mergeCell ref="A1:J1"/>
    <mergeCell ref="A2:J2"/>
    <mergeCell ref="A3:J3"/>
    <mergeCell ref="J5:J6"/>
    <mergeCell ref="C5:C6"/>
    <mergeCell ref="A5:B5"/>
  </mergeCells>
  <phoneticPr fontId="3" type="noConversion"/>
  <printOptions horizontalCentered="1"/>
  <pageMargins left="0.59055118110236227" right="0.59055118110236227" top="0.94488188976377963" bottom="0.94488188976377963" header="0.47244094488188981" footer="0.47244094488188981"/>
  <pageSetup paperSize="9" scale="90" firstPageNumber="7" orientation="portrait" useFirstPageNumber="1" r:id="rId3"/>
  <headerFooter alignWithMargins="0">
    <oddFooter>&amp;C&amp;"Times New Roman,標準"&amp;14&amp;P</oddFooter>
  </headerFooter>
</worksheet>
</file>

<file path=xl/worksheets/sheet2.xml><?xml version="1.0" encoding="utf-8"?>
<worksheet xmlns="http://schemas.openxmlformats.org/spreadsheetml/2006/main" xmlns:r="http://schemas.openxmlformats.org/officeDocument/2006/relationships">
  <sheetPr codeName="Sheet53"/>
  <dimension ref="A1:F22"/>
  <sheetViews>
    <sheetView showGridLines="0" view="pageBreakPreview" zoomScaleSheetLayoutView="100" workbookViewId="0">
      <selection activeCell="D11" sqref="D11"/>
    </sheetView>
  </sheetViews>
  <sheetFormatPr defaultColWidth="27.375" defaultRowHeight="20.25"/>
  <cols>
    <col min="1" max="1" width="11.625" style="61" bestFit="1" customWidth="1"/>
    <col min="2" max="2" width="8.875" style="61" bestFit="1" customWidth="1"/>
    <col min="3" max="3" width="25.375" style="61" customWidth="1"/>
    <col min="4" max="4" width="11.625" style="61" bestFit="1" customWidth="1"/>
    <col min="5" max="5" width="8.875" style="61" bestFit="1" customWidth="1"/>
    <col min="6" max="6" width="23.75" style="61" customWidth="1"/>
    <col min="7" max="16384" width="27.375" style="61"/>
  </cols>
  <sheetData>
    <row r="1" spans="1:6" s="51" customFormat="1" ht="27.75">
      <c r="A1" s="441" t="s">
        <v>106</v>
      </c>
      <c r="B1" s="441"/>
      <c r="C1" s="441"/>
      <c r="D1" s="442"/>
      <c r="E1" s="442"/>
      <c r="F1" s="442"/>
    </row>
    <row r="2" spans="1:6" s="52" customFormat="1" ht="30">
      <c r="A2" s="443" t="s">
        <v>221</v>
      </c>
      <c r="B2" s="443"/>
      <c r="C2" s="443"/>
      <c r="D2" s="444"/>
      <c r="E2" s="444"/>
      <c r="F2" s="444"/>
    </row>
    <row r="3" spans="1:6" s="53" customFormat="1" ht="19.5">
      <c r="A3" s="445" t="s">
        <v>274</v>
      </c>
      <c r="B3" s="445"/>
      <c r="C3" s="445"/>
      <c r="D3" s="446"/>
      <c r="E3" s="446"/>
      <c r="F3" s="446"/>
    </row>
    <row r="4" spans="1:6" s="53" customFormat="1" ht="17.25" thickBot="1">
      <c r="F4" s="2" t="s">
        <v>109</v>
      </c>
    </row>
    <row r="5" spans="1:6" s="54" customFormat="1" ht="20.25" customHeight="1">
      <c r="A5" s="447" t="s">
        <v>222</v>
      </c>
      <c r="B5" s="448"/>
      <c r="C5" s="449" t="s">
        <v>223</v>
      </c>
      <c r="D5" s="449" t="s">
        <v>224</v>
      </c>
      <c r="E5" s="449"/>
      <c r="F5" s="451" t="s">
        <v>225</v>
      </c>
    </row>
    <row r="6" spans="1:6" s="56" customFormat="1" ht="20.25" customHeight="1">
      <c r="A6" s="39" t="s">
        <v>207</v>
      </c>
      <c r="B6" s="41" t="s">
        <v>208</v>
      </c>
      <c r="C6" s="450"/>
      <c r="D6" s="40" t="s">
        <v>207</v>
      </c>
      <c r="E6" s="41" t="s">
        <v>208</v>
      </c>
      <c r="F6" s="452"/>
    </row>
    <row r="7" spans="1:6" s="56" customFormat="1" ht="12" customHeight="1">
      <c r="A7" s="74"/>
      <c r="B7" s="75"/>
      <c r="C7" s="76"/>
      <c r="D7" s="77"/>
      <c r="E7" s="75"/>
      <c r="F7" s="78"/>
    </row>
    <row r="8" spans="1:6" s="57" customFormat="1" ht="36" customHeight="1">
      <c r="A8" s="70">
        <f>SUM(A9:A10)</f>
        <v>10884401</v>
      </c>
      <c r="B8" s="72">
        <f>(A8/$A$8)*100</f>
        <v>100</v>
      </c>
      <c r="C8" s="325" t="s">
        <v>226</v>
      </c>
      <c r="D8" s="55">
        <f>SUM(D9:D10)</f>
        <v>11598886</v>
      </c>
      <c r="E8" s="72">
        <f>(D8/$D$8)*100</f>
        <v>100</v>
      </c>
      <c r="F8" s="6"/>
    </row>
    <row r="9" spans="1:6" s="56" customFormat="1" ht="36" customHeight="1">
      <c r="A9" s="71">
        <v>609499</v>
      </c>
      <c r="B9" s="73">
        <f>ROUND((A9/$A$8)*100,2)</f>
        <v>5.6</v>
      </c>
      <c r="C9" s="64" t="s">
        <v>227</v>
      </c>
      <c r="D9" s="58">
        <f>465166+2591</f>
        <v>467757</v>
      </c>
      <c r="E9" s="73">
        <f>ROUND((D9/$D$8)*100,2)</f>
        <v>4.03</v>
      </c>
      <c r="F9" s="6"/>
    </row>
    <row r="10" spans="1:6" s="56" customFormat="1" ht="82.5">
      <c r="A10" s="71">
        <v>10274902</v>
      </c>
      <c r="B10" s="73">
        <f>ROUND((A10/$A$8)*100,2)</f>
        <v>94.4</v>
      </c>
      <c r="C10" s="64" t="s">
        <v>228</v>
      </c>
      <c r="D10" s="58">
        <f>11161684+148-177682+1000+145979</f>
        <v>11131129</v>
      </c>
      <c r="E10" s="73">
        <f>ROUND((D10/$D$8)*100,2)</f>
        <v>95.97</v>
      </c>
      <c r="F10" s="242" t="s">
        <v>427</v>
      </c>
    </row>
    <row r="11" spans="1:6" s="56" customFormat="1" ht="36" customHeight="1">
      <c r="A11" s="238" t="s">
        <v>229</v>
      </c>
      <c r="B11" s="237" t="s">
        <v>229</v>
      </c>
      <c r="C11" s="325" t="s">
        <v>230</v>
      </c>
      <c r="D11" s="59" t="s">
        <v>229</v>
      </c>
      <c r="E11" s="59" t="s">
        <v>229</v>
      </c>
      <c r="F11" s="6"/>
    </row>
    <row r="12" spans="1:6" s="56" customFormat="1" ht="36" customHeight="1">
      <c r="A12" s="70">
        <f>A8</f>
        <v>10884401</v>
      </c>
      <c r="B12" s="72">
        <f>(A12/$A$8)*100</f>
        <v>100</v>
      </c>
      <c r="C12" s="325" t="s">
        <v>231</v>
      </c>
      <c r="D12" s="55">
        <f>D8</f>
        <v>11598886</v>
      </c>
      <c r="E12" s="72">
        <f>(D12/$D$8)*100</f>
        <v>100</v>
      </c>
      <c r="F12" s="242" t="s">
        <v>232</v>
      </c>
    </row>
    <row r="13" spans="1:6" s="56" customFormat="1" ht="18.75">
      <c r="A13" s="5"/>
      <c r="B13" s="63"/>
      <c r="C13" s="64"/>
      <c r="D13" s="58"/>
      <c r="E13" s="68"/>
      <c r="F13" s="6"/>
    </row>
    <row r="14" spans="1:6" s="56" customFormat="1" ht="18.75">
      <c r="A14" s="5"/>
      <c r="B14" s="63"/>
      <c r="C14" s="64"/>
      <c r="D14" s="58"/>
      <c r="E14" s="68"/>
      <c r="F14" s="6"/>
    </row>
    <row r="15" spans="1:6" s="56" customFormat="1" ht="18.75">
      <c r="A15" s="5"/>
      <c r="B15" s="63"/>
      <c r="C15" s="64"/>
      <c r="D15" s="58"/>
      <c r="E15" s="68"/>
      <c r="F15" s="6"/>
    </row>
    <row r="16" spans="1:6" s="56" customFormat="1" ht="18.75">
      <c r="A16" s="5"/>
      <c r="B16" s="63"/>
      <c r="C16" s="64"/>
      <c r="D16" s="58"/>
      <c r="E16" s="68"/>
      <c r="F16" s="6"/>
    </row>
    <row r="17" spans="1:6" s="56" customFormat="1" ht="18.75">
      <c r="A17" s="5"/>
      <c r="B17" s="63"/>
      <c r="C17" s="64"/>
      <c r="D17" s="58"/>
      <c r="E17" s="68"/>
      <c r="F17" s="6"/>
    </row>
    <row r="18" spans="1:6" s="56" customFormat="1" ht="18.75">
      <c r="A18" s="5"/>
      <c r="B18" s="63"/>
      <c r="C18" s="64"/>
      <c r="D18" s="58"/>
      <c r="E18" s="68"/>
      <c r="F18" s="6"/>
    </row>
    <row r="19" spans="1:6" s="56" customFormat="1" ht="18.75">
      <c r="A19" s="5"/>
      <c r="B19" s="63"/>
      <c r="C19" s="64"/>
      <c r="D19" s="58"/>
      <c r="E19" s="68"/>
      <c r="F19" s="6"/>
    </row>
    <row r="20" spans="1:6" s="56" customFormat="1" ht="181.15" customHeight="1">
      <c r="A20" s="5"/>
      <c r="B20" s="63"/>
      <c r="C20" s="64"/>
      <c r="D20" s="58"/>
      <c r="E20" s="68"/>
      <c r="F20" s="6"/>
    </row>
    <row r="21" spans="1:6" s="56" customFormat="1" ht="18.75" customHeight="1">
      <c r="A21" s="5"/>
      <c r="B21" s="63"/>
      <c r="C21" s="64"/>
      <c r="D21" s="58"/>
      <c r="E21" s="68"/>
      <c r="F21" s="6"/>
    </row>
    <row r="22" spans="1:6" s="56" customFormat="1" ht="42" customHeight="1" thickBot="1">
      <c r="A22" s="66"/>
      <c r="B22" s="62"/>
      <c r="C22" s="65"/>
      <c r="D22" s="4"/>
      <c r="E22" s="69"/>
      <c r="F22" s="60"/>
    </row>
  </sheetData>
  <customSheetViews>
    <customSheetView guid="{39ADBF03-D598-4B05-A422-3FFA9F5C8EE6}" showGridLines="0" showRuler="0" topLeftCell="A3">
      <selection activeCell="B11" sqref="B11"/>
      <pageMargins left="0.70866141732283472" right="0.70866141732283472" top="1.0236220472440944" bottom="0.86614173228346458" header="0.51181102362204722" footer="0.43307086614173229"/>
      <pageSetup paperSize="9" firstPageNumber="5" orientation="portrait" useFirstPageNumber="1" r:id="rId1"/>
      <headerFooter alignWithMargins="0">
        <oddHeader>&amp;R&amp;P</oddHeader>
      </headerFooter>
    </customSheetView>
    <customSheetView guid="{E3FB5E9C-33A2-4339-8200-F55E1B650872}" showGridLines="0" showRuler="0" topLeftCell="A3">
      <selection activeCell="B9" sqref="B9"/>
      <pageMargins left="0.70866141732283472" right="0.70866141732283472" top="1.0236220472440944" bottom="0.86614173228346458" header="0.51181102362204722" footer="0.43307086614173229"/>
      <pageSetup paperSize="9" firstPageNumber="5" orientation="portrait" useFirstPageNumber="1" r:id="rId2"/>
      <headerFooter alignWithMargins="0">
        <oddHeader>&amp;R&amp;P</oddHeader>
      </headerFooter>
    </customSheetView>
  </customSheetViews>
  <mergeCells count="7">
    <mergeCell ref="A1:F1"/>
    <mergeCell ref="A2:F2"/>
    <mergeCell ref="A3:F3"/>
    <mergeCell ref="A5:B5"/>
    <mergeCell ref="C5:C6"/>
    <mergeCell ref="D5:E5"/>
    <mergeCell ref="F5:F6"/>
  </mergeCells>
  <phoneticPr fontId="3" type="noConversion"/>
  <printOptions horizontalCentered="1"/>
  <pageMargins left="0.59055118110236227" right="0.59055118110236227" top="0.94488188976377963" bottom="0.94488188976377963" header="0.47244094488188981" footer="0.47244094488188981"/>
  <pageSetup paperSize="9" firstPageNumber="8" orientation="portrait" useFirstPageNumber="1" r:id="rId3"/>
  <headerFooter alignWithMargins="0">
    <oddFooter>&amp;C&amp;"Times New Roman,標準"&amp;P</oddFooter>
  </headerFooter>
</worksheet>
</file>

<file path=xl/worksheets/sheet3.xml><?xml version="1.0" encoding="utf-8"?>
<worksheet xmlns="http://schemas.openxmlformats.org/spreadsheetml/2006/main" xmlns:r="http://schemas.openxmlformats.org/officeDocument/2006/relationships">
  <sheetPr codeName="Sheet531"/>
  <dimension ref="A1:D27"/>
  <sheetViews>
    <sheetView showGridLines="0" view="pageBreakPreview" topLeftCell="A13" zoomScaleSheetLayoutView="100" workbookViewId="0">
      <selection activeCell="A28" sqref="A28"/>
    </sheetView>
  </sheetViews>
  <sheetFormatPr defaultColWidth="12" defaultRowHeight="20.25"/>
  <cols>
    <col min="1" max="1" width="36.625" style="61" customWidth="1"/>
    <col min="2" max="2" width="11.125" style="61" customWidth="1"/>
    <col min="3" max="3" width="26.625" style="61" customWidth="1"/>
    <col min="4" max="4" width="15.875" style="61" customWidth="1"/>
    <col min="5" max="16384" width="12" style="61"/>
  </cols>
  <sheetData>
    <row r="1" spans="1:4" s="51" customFormat="1" ht="27.75">
      <c r="A1" s="441" t="s">
        <v>106</v>
      </c>
      <c r="B1" s="442"/>
      <c r="C1" s="442"/>
      <c r="D1" s="442"/>
    </row>
    <row r="2" spans="1:4" s="52" customFormat="1" ht="30">
      <c r="A2" s="443" t="s">
        <v>108</v>
      </c>
      <c r="B2" s="444"/>
      <c r="C2" s="444"/>
      <c r="D2" s="444"/>
    </row>
    <row r="3" spans="1:4" s="53" customFormat="1" ht="19.5">
      <c r="A3" s="445" t="s">
        <v>274</v>
      </c>
      <c r="B3" s="446"/>
      <c r="C3" s="446"/>
      <c r="D3" s="446"/>
    </row>
    <row r="4" spans="1:4" s="53" customFormat="1" ht="17.25" thickBot="1">
      <c r="D4" s="2" t="s">
        <v>109</v>
      </c>
    </row>
    <row r="5" spans="1:4" s="54" customFormat="1" ht="30" customHeight="1">
      <c r="A5" s="239" t="s">
        <v>110</v>
      </c>
      <c r="B5" s="3" t="s">
        <v>111</v>
      </c>
      <c r="C5" s="453" t="s">
        <v>112</v>
      </c>
      <c r="D5" s="454"/>
    </row>
    <row r="6" spans="1:4" s="56" customFormat="1" ht="12" customHeight="1">
      <c r="A6" s="79"/>
      <c r="B6" s="80"/>
      <c r="C6" s="459"/>
      <c r="D6" s="460"/>
    </row>
    <row r="7" spans="1:4" s="57" customFormat="1" ht="28.5" customHeight="1">
      <c r="A7" s="326" t="s">
        <v>147</v>
      </c>
      <c r="B7" s="58"/>
      <c r="C7" s="457"/>
      <c r="D7" s="458"/>
    </row>
    <row r="8" spans="1:4" s="56" customFormat="1" ht="28.5" customHeight="1">
      <c r="A8" s="5" t="s">
        <v>154</v>
      </c>
      <c r="B8" s="58">
        <f>465166+2591</f>
        <v>467757</v>
      </c>
      <c r="C8" s="455" t="s">
        <v>366</v>
      </c>
      <c r="D8" s="456"/>
    </row>
    <row r="9" spans="1:4" s="56" customFormat="1" ht="28.5" customHeight="1">
      <c r="A9" s="5" t="s">
        <v>155</v>
      </c>
      <c r="B9" s="58">
        <v>-18748</v>
      </c>
      <c r="C9" s="68" t="s">
        <v>126</v>
      </c>
      <c r="D9" s="162" t="s">
        <v>280</v>
      </c>
    </row>
    <row r="10" spans="1:4" s="56" customFormat="1" ht="28.5" customHeight="1">
      <c r="A10" s="5"/>
      <c r="B10" s="58"/>
      <c r="C10" s="68" t="s">
        <v>4</v>
      </c>
      <c r="D10" s="162" t="s">
        <v>351</v>
      </c>
    </row>
    <row r="11" spans="1:4" s="56" customFormat="1" ht="28.5" customHeight="1">
      <c r="A11" s="5"/>
      <c r="B11" s="58"/>
      <c r="C11" s="68" t="s">
        <v>5</v>
      </c>
      <c r="D11" s="162" t="s">
        <v>281</v>
      </c>
    </row>
    <row r="12" spans="1:4" s="56" customFormat="1" ht="92.25" customHeight="1">
      <c r="A12" s="5"/>
      <c r="B12" s="58"/>
      <c r="C12" s="386" t="s">
        <v>350</v>
      </c>
      <c r="D12" s="317" t="s">
        <v>282</v>
      </c>
    </row>
    <row r="13" spans="1:4" s="56" customFormat="1" ht="28.5" customHeight="1">
      <c r="A13" s="5"/>
      <c r="B13" s="58"/>
      <c r="C13" s="68" t="s">
        <v>127</v>
      </c>
      <c r="D13" s="317" t="s">
        <v>283</v>
      </c>
    </row>
    <row r="14" spans="1:4" s="56" customFormat="1" ht="28.5" customHeight="1">
      <c r="A14" s="5"/>
      <c r="B14" s="58"/>
      <c r="C14" s="68" t="s">
        <v>128</v>
      </c>
      <c r="D14" s="317" t="s">
        <v>284</v>
      </c>
    </row>
    <row r="15" spans="1:4" s="56" customFormat="1" ht="28.5" customHeight="1">
      <c r="A15" s="326" t="s">
        <v>153</v>
      </c>
      <c r="B15" s="55">
        <f>SUM(B8:B14)</f>
        <v>449009</v>
      </c>
      <c r="C15" s="67"/>
      <c r="D15" s="163"/>
    </row>
    <row r="16" spans="1:4" s="56" customFormat="1" ht="28.5" customHeight="1">
      <c r="A16" s="326" t="s">
        <v>148</v>
      </c>
      <c r="B16" s="55"/>
      <c r="C16" s="67"/>
      <c r="D16" s="163"/>
    </row>
    <row r="17" spans="1:4" s="56" customFormat="1" ht="28.5" customHeight="1">
      <c r="A17" s="5" t="s">
        <v>194</v>
      </c>
      <c r="B17" s="58">
        <v>1079071</v>
      </c>
      <c r="C17" s="455" t="s">
        <v>279</v>
      </c>
      <c r="D17" s="456"/>
    </row>
    <row r="18" spans="1:4" s="56" customFormat="1" ht="28.5" customHeight="1">
      <c r="A18" s="5" t="s">
        <v>195</v>
      </c>
      <c r="B18" s="58">
        <f>-2085+611</f>
        <v>-1474</v>
      </c>
      <c r="C18" s="455" t="s">
        <v>129</v>
      </c>
      <c r="D18" s="456"/>
    </row>
    <row r="19" spans="1:4" s="56" customFormat="1" ht="28.5" customHeight="1">
      <c r="A19" s="5" t="s">
        <v>196</v>
      </c>
      <c r="B19" s="58">
        <v>-3783990</v>
      </c>
      <c r="C19" s="455" t="s">
        <v>130</v>
      </c>
      <c r="D19" s="456"/>
    </row>
    <row r="20" spans="1:4" s="56" customFormat="1" ht="27" hidden="1" customHeight="1">
      <c r="A20" s="5" t="s">
        <v>197</v>
      </c>
      <c r="B20" s="58"/>
      <c r="C20" s="455" t="s">
        <v>131</v>
      </c>
      <c r="D20" s="456"/>
    </row>
    <row r="21" spans="1:4" s="56" customFormat="1" ht="28.5" customHeight="1">
      <c r="A21" s="326" t="s">
        <v>149</v>
      </c>
      <c r="B21" s="55">
        <f>SUM(B17:B20)</f>
        <v>-2706393</v>
      </c>
      <c r="C21" s="67"/>
      <c r="D21" s="163"/>
    </row>
    <row r="22" spans="1:4" s="56" customFormat="1" ht="28.5" customHeight="1">
      <c r="A22" s="326" t="s">
        <v>150</v>
      </c>
      <c r="B22" s="55">
        <f>B15+B21</f>
        <v>-2257384</v>
      </c>
      <c r="C22" s="67"/>
      <c r="D22" s="163"/>
    </row>
    <row r="23" spans="1:4" s="56" customFormat="1" ht="28.5" customHeight="1">
      <c r="A23" s="326" t="s">
        <v>151</v>
      </c>
      <c r="B23" s="55">
        <f>6381145+1000+145979</f>
        <v>6528124</v>
      </c>
      <c r="C23" s="67"/>
      <c r="D23" s="163"/>
    </row>
    <row r="24" spans="1:4" s="56" customFormat="1" ht="32.25" customHeight="1" thickBot="1">
      <c r="A24" s="327" t="s">
        <v>152</v>
      </c>
      <c r="B24" s="81">
        <f>B22+B23</f>
        <v>4270740</v>
      </c>
      <c r="C24" s="82"/>
      <c r="D24" s="164"/>
    </row>
    <row r="25" spans="1:4" ht="18" customHeight="1">
      <c r="A25" s="318" t="s">
        <v>198</v>
      </c>
    </row>
    <row r="26" spans="1:4" ht="18" customHeight="1">
      <c r="A26" s="319" t="s">
        <v>199</v>
      </c>
    </row>
    <row r="27" spans="1:4" ht="18" customHeight="1">
      <c r="A27" s="17" t="s">
        <v>200</v>
      </c>
    </row>
  </sheetData>
  <customSheetViews>
    <customSheetView guid="{39ADBF03-D598-4B05-A422-3FFA9F5C8EE6}" showGridLines="0" showRuler="0" topLeftCell="A19">
      <selection activeCell="B25" sqref="B25"/>
      <pageMargins left="0.51181102362204722" right="0.51181102362204722" top="1.0236220472440944" bottom="0.86614173228346458" header="0.51181102362204722" footer="0.43307086614173229"/>
      <printOptions horizontalCentered="1"/>
      <pageSetup paperSize="9" firstPageNumber="6" orientation="portrait" useFirstPageNumber="1" r:id="rId1"/>
      <headerFooter alignWithMargins="0">
        <oddHeader>&amp;L&amp;P</oddHeader>
      </headerFooter>
    </customSheetView>
    <customSheetView guid="{E3FB5E9C-33A2-4339-8200-F55E1B650872}" showGridLines="0" showRuler="0" topLeftCell="A15">
      <selection activeCell="B29" sqref="B29"/>
      <pageMargins left="0.51181102362204722" right="0.51181102362204722" top="1.0236220472440944" bottom="0.86614173228346458" header="0.51181102362204722" footer="0.43307086614173229"/>
      <printOptions horizontalCentered="1"/>
      <pageSetup paperSize="9" firstPageNumber="6" orientation="portrait" useFirstPageNumber="1" r:id="rId2"/>
      <headerFooter alignWithMargins="0">
        <oddHeader>&amp;L&amp;P</oddHeader>
      </headerFooter>
    </customSheetView>
  </customSheetViews>
  <mergeCells count="11">
    <mergeCell ref="A1:D1"/>
    <mergeCell ref="A2:D2"/>
    <mergeCell ref="A3:D3"/>
    <mergeCell ref="C5:D5"/>
    <mergeCell ref="C20:D20"/>
    <mergeCell ref="C7:D7"/>
    <mergeCell ref="C8:D8"/>
    <mergeCell ref="C6:D6"/>
    <mergeCell ref="C17:D17"/>
    <mergeCell ref="C18:D18"/>
    <mergeCell ref="C19:D19"/>
  </mergeCells>
  <phoneticPr fontId="1" type="noConversion"/>
  <printOptions horizontalCentered="1"/>
  <pageMargins left="0.59055118110236227" right="0.59055118110236227" top="0.94488188976377963" bottom="0.94488188976377963" header="0.47244094488188981" footer="0.47244094488188981"/>
  <pageSetup paperSize="9" firstPageNumber="9" orientation="portrait" useFirstPageNumber="1" r:id="rId3"/>
  <headerFooter alignWithMargins="0">
    <oddFooter>&amp;C&amp;"Times New Roman,標準"&amp;P</oddFooter>
  </headerFooter>
</worksheet>
</file>

<file path=xl/worksheets/sheet4.xml><?xml version="1.0" encoding="utf-8"?>
<worksheet xmlns="http://schemas.openxmlformats.org/spreadsheetml/2006/main" xmlns:r="http://schemas.openxmlformats.org/officeDocument/2006/relationships">
  <sheetPr codeName="Sheet632"/>
  <dimension ref="A1:J26"/>
  <sheetViews>
    <sheetView showGridLines="0" topLeftCell="A22" workbookViewId="0">
      <selection activeCell="A46" sqref="A46"/>
    </sheetView>
  </sheetViews>
  <sheetFormatPr defaultColWidth="12" defaultRowHeight="15.75"/>
  <cols>
    <col min="1" max="1" width="30.625" style="111" customWidth="1"/>
    <col min="2" max="3" width="9.5" style="111" bestFit="1" customWidth="1"/>
    <col min="4" max="4" width="7.5" style="111" bestFit="1" customWidth="1"/>
    <col min="5" max="5" width="13.375" style="111" customWidth="1"/>
    <col min="6" max="6" width="8.5" style="111" bestFit="1" customWidth="1"/>
    <col min="7" max="7" width="9.25" style="111" bestFit="1" customWidth="1"/>
    <col min="8" max="8" width="10.75" style="111" customWidth="1"/>
    <col min="9" max="16384" width="12" style="111"/>
  </cols>
  <sheetData>
    <row r="1" spans="1:10" s="96" customFormat="1" ht="30">
      <c r="A1" s="461" t="s">
        <v>324</v>
      </c>
      <c r="B1" s="462"/>
      <c r="C1" s="462"/>
      <c r="D1" s="462"/>
      <c r="E1" s="462"/>
      <c r="F1" s="462"/>
      <c r="G1" s="462"/>
      <c r="H1" s="462"/>
    </row>
    <row r="2" spans="1:10" s="97" customFormat="1" ht="32.25">
      <c r="A2" s="463" t="s">
        <v>326</v>
      </c>
      <c r="B2" s="464"/>
      <c r="C2" s="464"/>
      <c r="D2" s="464"/>
      <c r="E2" s="464"/>
      <c r="F2" s="464"/>
      <c r="G2" s="464"/>
      <c r="H2" s="464"/>
    </row>
    <row r="3" spans="1:10" s="98" customFormat="1" ht="21">
      <c r="A3" s="466" t="s">
        <v>327</v>
      </c>
      <c r="B3" s="467"/>
      <c r="C3" s="467"/>
      <c r="D3" s="467"/>
      <c r="E3" s="467"/>
      <c r="F3" s="467"/>
      <c r="G3" s="467"/>
      <c r="H3" s="467"/>
    </row>
    <row r="4" spans="1:10" s="100" customFormat="1" ht="18.75" customHeight="1" thickBot="1">
      <c r="A4" s="465"/>
      <c r="B4" s="465"/>
      <c r="C4" s="465"/>
      <c r="D4" s="465"/>
      <c r="E4" s="465"/>
      <c r="F4" s="99"/>
      <c r="G4" s="99"/>
      <c r="H4" s="7"/>
    </row>
    <row r="5" spans="1:10" s="101" customFormat="1" ht="69.75" customHeight="1">
      <c r="A5" s="240" t="s">
        <v>39</v>
      </c>
      <c r="B5" s="8" t="s">
        <v>285</v>
      </c>
      <c r="C5" s="8" t="s">
        <v>286</v>
      </c>
      <c r="D5" s="8" t="s">
        <v>287</v>
      </c>
      <c r="E5" s="18" t="s">
        <v>288</v>
      </c>
      <c r="F5" s="9" t="s">
        <v>118</v>
      </c>
      <c r="G5" s="8" t="s">
        <v>119</v>
      </c>
      <c r="H5" s="10" t="s">
        <v>120</v>
      </c>
      <c r="J5" s="284"/>
    </row>
    <row r="6" spans="1:10" s="106" customFormat="1" ht="12" customHeight="1">
      <c r="A6" s="102"/>
      <c r="B6" s="103"/>
      <c r="C6" s="103"/>
      <c r="D6" s="103"/>
      <c r="E6" s="103"/>
      <c r="F6" s="103"/>
      <c r="G6" s="104"/>
      <c r="H6" s="105"/>
    </row>
    <row r="7" spans="1:10" s="108" customFormat="1" ht="31.5" customHeight="1">
      <c r="A7" s="11" t="s">
        <v>43</v>
      </c>
      <c r="B7" s="107">
        <v>2390</v>
      </c>
      <c r="C7" s="107">
        <v>15000</v>
      </c>
      <c r="D7" s="305">
        <v>25500</v>
      </c>
      <c r="E7" s="305">
        <f t="shared" ref="E7:E25" si="0">C7*D7</f>
        <v>382500000</v>
      </c>
      <c r="F7" s="306" t="s">
        <v>113</v>
      </c>
      <c r="G7" s="305">
        <f>ROUND(E7*0.025%,0)</f>
        <v>95625</v>
      </c>
      <c r="H7" s="307">
        <f>ROUND(G7*12/1000,0)</f>
        <v>1148</v>
      </c>
    </row>
    <row r="8" spans="1:10" s="108" customFormat="1" ht="31.5" customHeight="1">
      <c r="A8" s="11" t="s">
        <v>44</v>
      </c>
      <c r="B8" s="109">
        <v>340</v>
      </c>
      <c r="C8" s="107">
        <v>3300</v>
      </c>
      <c r="D8" s="305">
        <v>32500</v>
      </c>
      <c r="E8" s="305">
        <f t="shared" si="0"/>
        <v>107250000</v>
      </c>
      <c r="F8" s="306" t="s">
        <v>114</v>
      </c>
      <c r="G8" s="305">
        <f t="shared" ref="G8:G24" si="1">ROUND(E8*0.025%,0)</f>
        <v>26813</v>
      </c>
      <c r="H8" s="307">
        <f t="shared" ref="H8:H25" si="2">ROUND(G8*12/1000,0)</f>
        <v>322</v>
      </c>
      <c r="I8" s="283"/>
    </row>
    <row r="9" spans="1:10" s="108" customFormat="1" ht="31.5" customHeight="1">
      <c r="A9" s="11" t="s">
        <v>45</v>
      </c>
      <c r="B9" s="107">
        <v>95000</v>
      </c>
      <c r="C9" s="107">
        <v>2420000</v>
      </c>
      <c r="D9" s="305">
        <v>32000</v>
      </c>
      <c r="E9" s="305">
        <f t="shared" si="0"/>
        <v>77440000000</v>
      </c>
      <c r="F9" s="306" t="s">
        <v>114</v>
      </c>
      <c r="G9" s="305">
        <f t="shared" si="1"/>
        <v>19360000</v>
      </c>
      <c r="H9" s="307">
        <f t="shared" si="2"/>
        <v>232320</v>
      </c>
    </row>
    <row r="10" spans="1:10" s="108" customFormat="1" ht="31.5" customHeight="1">
      <c r="A10" s="11" t="s">
        <v>46</v>
      </c>
      <c r="B10" s="109">
        <v>270</v>
      </c>
      <c r="C10" s="107">
        <v>20000</v>
      </c>
      <c r="D10" s="305">
        <v>41000</v>
      </c>
      <c r="E10" s="305">
        <f t="shared" si="0"/>
        <v>820000000</v>
      </c>
      <c r="F10" s="306" t="s">
        <v>114</v>
      </c>
      <c r="G10" s="305">
        <f t="shared" si="1"/>
        <v>205000</v>
      </c>
      <c r="H10" s="307">
        <f t="shared" si="2"/>
        <v>2460</v>
      </c>
    </row>
    <row r="11" spans="1:10" s="108" customFormat="1" ht="31.5" customHeight="1">
      <c r="A11" s="11" t="s">
        <v>47</v>
      </c>
      <c r="B11" s="107">
        <v>3240</v>
      </c>
      <c r="C11" s="107">
        <v>38000</v>
      </c>
      <c r="D11" s="305">
        <v>29600</v>
      </c>
      <c r="E11" s="305">
        <f t="shared" si="0"/>
        <v>1124800000</v>
      </c>
      <c r="F11" s="306" t="s">
        <v>114</v>
      </c>
      <c r="G11" s="305">
        <f t="shared" si="1"/>
        <v>281200</v>
      </c>
      <c r="H11" s="307">
        <f t="shared" si="2"/>
        <v>3374</v>
      </c>
    </row>
    <row r="12" spans="1:10" s="108" customFormat="1" ht="31.5" customHeight="1">
      <c r="A12" s="11" t="s">
        <v>48</v>
      </c>
      <c r="B12" s="107">
        <v>40500</v>
      </c>
      <c r="C12" s="107">
        <v>283000</v>
      </c>
      <c r="D12" s="305">
        <v>30000</v>
      </c>
      <c r="E12" s="305">
        <f t="shared" si="0"/>
        <v>8490000000</v>
      </c>
      <c r="F12" s="306" t="s">
        <v>114</v>
      </c>
      <c r="G12" s="305">
        <f t="shared" si="1"/>
        <v>2122500</v>
      </c>
      <c r="H12" s="307">
        <f t="shared" si="2"/>
        <v>25470</v>
      </c>
    </row>
    <row r="13" spans="1:10" s="108" customFormat="1" ht="31.5" customHeight="1">
      <c r="A13" s="11" t="s">
        <v>49</v>
      </c>
      <c r="B13" s="107">
        <v>179300</v>
      </c>
      <c r="C13" s="107">
        <v>1479900</v>
      </c>
      <c r="D13" s="305">
        <v>29400</v>
      </c>
      <c r="E13" s="305">
        <f t="shared" si="0"/>
        <v>43509060000</v>
      </c>
      <c r="F13" s="306" t="s">
        <v>114</v>
      </c>
      <c r="G13" s="305">
        <f t="shared" si="1"/>
        <v>10877265</v>
      </c>
      <c r="H13" s="307">
        <f t="shared" si="2"/>
        <v>130527</v>
      </c>
    </row>
    <row r="14" spans="1:10" s="108" customFormat="1" ht="31.5" customHeight="1">
      <c r="A14" s="11" t="s">
        <v>50</v>
      </c>
      <c r="B14" s="107">
        <v>9200</v>
      </c>
      <c r="C14" s="107">
        <v>211000</v>
      </c>
      <c r="D14" s="305">
        <v>35020</v>
      </c>
      <c r="E14" s="305">
        <f t="shared" si="0"/>
        <v>7389220000</v>
      </c>
      <c r="F14" s="306" t="s">
        <v>114</v>
      </c>
      <c r="G14" s="305">
        <f t="shared" si="1"/>
        <v>1847305</v>
      </c>
      <c r="H14" s="307">
        <f t="shared" si="2"/>
        <v>22168</v>
      </c>
    </row>
    <row r="15" spans="1:10" s="108" customFormat="1" ht="31.5" customHeight="1">
      <c r="A15" s="11" t="s">
        <v>51</v>
      </c>
      <c r="B15" s="107">
        <v>18500</v>
      </c>
      <c r="C15" s="107">
        <v>282500</v>
      </c>
      <c r="D15" s="305">
        <v>23300</v>
      </c>
      <c r="E15" s="305">
        <f t="shared" si="0"/>
        <v>6582250000</v>
      </c>
      <c r="F15" s="306" t="s">
        <v>114</v>
      </c>
      <c r="G15" s="305">
        <f t="shared" si="1"/>
        <v>1645563</v>
      </c>
      <c r="H15" s="307">
        <f t="shared" si="2"/>
        <v>19747</v>
      </c>
    </row>
    <row r="16" spans="1:10" s="108" customFormat="1" ht="31.5" customHeight="1">
      <c r="A16" s="11" t="s">
        <v>52</v>
      </c>
      <c r="B16" s="107">
        <v>9640</v>
      </c>
      <c r="C16" s="107">
        <v>202000</v>
      </c>
      <c r="D16" s="305">
        <v>35880</v>
      </c>
      <c r="E16" s="305">
        <f t="shared" si="0"/>
        <v>7247760000</v>
      </c>
      <c r="F16" s="306" t="s">
        <v>114</v>
      </c>
      <c r="G16" s="305">
        <f t="shared" si="1"/>
        <v>1811940</v>
      </c>
      <c r="H16" s="307">
        <f t="shared" si="2"/>
        <v>21743</v>
      </c>
    </row>
    <row r="17" spans="1:8" s="108" customFormat="1" ht="31.5" customHeight="1">
      <c r="A17" s="11" t="s">
        <v>53</v>
      </c>
      <c r="B17" s="107">
        <v>6800</v>
      </c>
      <c r="C17" s="107">
        <v>324000</v>
      </c>
      <c r="D17" s="305">
        <v>39000</v>
      </c>
      <c r="E17" s="305">
        <f t="shared" si="0"/>
        <v>12636000000</v>
      </c>
      <c r="F17" s="306" t="s">
        <v>114</v>
      </c>
      <c r="G17" s="305">
        <f t="shared" si="1"/>
        <v>3159000</v>
      </c>
      <c r="H17" s="307">
        <f t="shared" si="2"/>
        <v>37908</v>
      </c>
    </row>
    <row r="18" spans="1:8" s="108" customFormat="1" ht="31.5" customHeight="1">
      <c r="A18" s="11" t="s">
        <v>54</v>
      </c>
      <c r="B18" s="107">
        <v>13370</v>
      </c>
      <c r="C18" s="107">
        <v>99000</v>
      </c>
      <c r="D18" s="305">
        <v>30500</v>
      </c>
      <c r="E18" s="305">
        <f t="shared" si="0"/>
        <v>3019500000</v>
      </c>
      <c r="F18" s="306" t="s">
        <v>114</v>
      </c>
      <c r="G18" s="305">
        <f t="shared" si="1"/>
        <v>754875</v>
      </c>
      <c r="H18" s="307">
        <f t="shared" si="2"/>
        <v>9059</v>
      </c>
    </row>
    <row r="19" spans="1:8" s="108" customFormat="1" ht="31.5" customHeight="1">
      <c r="A19" s="11" t="s">
        <v>55</v>
      </c>
      <c r="B19" s="107">
        <v>30200</v>
      </c>
      <c r="C19" s="107">
        <v>292000</v>
      </c>
      <c r="D19" s="305">
        <v>33600</v>
      </c>
      <c r="E19" s="305">
        <f t="shared" si="0"/>
        <v>9811200000</v>
      </c>
      <c r="F19" s="306" t="s">
        <v>114</v>
      </c>
      <c r="G19" s="305">
        <f t="shared" si="1"/>
        <v>2452800</v>
      </c>
      <c r="H19" s="307">
        <f t="shared" si="2"/>
        <v>29434</v>
      </c>
    </row>
    <row r="20" spans="1:8" s="108" customFormat="1" ht="31.5" customHeight="1">
      <c r="A20" s="11" t="s">
        <v>56</v>
      </c>
      <c r="B20" s="107">
        <v>12600</v>
      </c>
      <c r="C20" s="107">
        <v>275000</v>
      </c>
      <c r="D20" s="305">
        <v>26000</v>
      </c>
      <c r="E20" s="305">
        <f t="shared" si="0"/>
        <v>7150000000</v>
      </c>
      <c r="F20" s="306" t="s">
        <v>114</v>
      </c>
      <c r="G20" s="305">
        <f t="shared" si="1"/>
        <v>1787500</v>
      </c>
      <c r="H20" s="307">
        <f t="shared" si="2"/>
        <v>21450</v>
      </c>
    </row>
    <row r="21" spans="1:8" s="108" customFormat="1" ht="31.5" customHeight="1">
      <c r="A21" s="11" t="s">
        <v>57</v>
      </c>
      <c r="B21" s="107">
        <v>2560</v>
      </c>
      <c r="C21" s="107">
        <v>95000</v>
      </c>
      <c r="D21" s="305">
        <v>34150</v>
      </c>
      <c r="E21" s="305">
        <f t="shared" si="0"/>
        <v>3244250000</v>
      </c>
      <c r="F21" s="306" t="s">
        <v>114</v>
      </c>
      <c r="G21" s="305">
        <f t="shared" si="1"/>
        <v>811063</v>
      </c>
      <c r="H21" s="307">
        <f t="shared" si="2"/>
        <v>9733</v>
      </c>
    </row>
    <row r="22" spans="1:8" s="108" customFormat="1" ht="31.5" customHeight="1">
      <c r="A22" s="11" t="s">
        <v>58</v>
      </c>
      <c r="B22" s="107">
        <v>17700</v>
      </c>
      <c r="C22" s="107">
        <v>158000</v>
      </c>
      <c r="D22" s="305">
        <v>26000</v>
      </c>
      <c r="E22" s="305">
        <f t="shared" si="0"/>
        <v>4108000000</v>
      </c>
      <c r="F22" s="306" t="s">
        <v>114</v>
      </c>
      <c r="G22" s="305">
        <f t="shared" si="1"/>
        <v>1027000</v>
      </c>
      <c r="H22" s="307">
        <f t="shared" si="2"/>
        <v>12324</v>
      </c>
    </row>
    <row r="23" spans="1:8" s="108" customFormat="1" ht="31.5" customHeight="1">
      <c r="A23" s="11" t="s">
        <v>59</v>
      </c>
      <c r="B23" s="107">
        <v>24200</v>
      </c>
      <c r="C23" s="107">
        <v>356000</v>
      </c>
      <c r="D23" s="305">
        <v>32200</v>
      </c>
      <c r="E23" s="305">
        <f t="shared" si="0"/>
        <v>11463200000</v>
      </c>
      <c r="F23" s="306" t="s">
        <v>114</v>
      </c>
      <c r="G23" s="305">
        <f t="shared" si="1"/>
        <v>2865800</v>
      </c>
      <c r="H23" s="307">
        <f t="shared" si="2"/>
        <v>34390</v>
      </c>
    </row>
    <row r="24" spans="1:8" s="108" customFormat="1" ht="31.5" customHeight="1">
      <c r="A24" s="11" t="s">
        <v>60</v>
      </c>
      <c r="B24" s="107">
        <v>2490</v>
      </c>
      <c r="C24" s="107">
        <v>34000</v>
      </c>
      <c r="D24" s="305">
        <v>27100</v>
      </c>
      <c r="E24" s="305">
        <f t="shared" si="0"/>
        <v>921400000</v>
      </c>
      <c r="F24" s="306" t="s">
        <v>114</v>
      </c>
      <c r="G24" s="305">
        <f t="shared" si="1"/>
        <v>230350</v>
      </c>
      <c r="H24" s="307">
        <f t="shared" si="2"/>
        <v>2764</v>
      </c>
    </row>
    <row r="25" spans="1:8" s="108" customFormat="1" ht="36.75" customHeight="1">
      <c r="A25" s="11" t="s">
        <v>61</v>
      </c>
      <c r="B25" s="107">
        <v>18700</v>
      </c>
      <c r="C25" s="107">
        <v>112300</v>
      </c>
      <c r="D25" s="305">
        <v>28200</v>
      </c>
      <c r="E25" s="305">
        <f t="shared" si="0"/>
        <v>3166860000</v>
      </c>
      <c r="F25" s="306" t="s">
        <v>114</v>
      </c>
      <c r="G25" s="305">
        <f>E25*0.025%</f>
        <v>791715</v>
      </c>
      <c r="H25" s="307">
        <f t="shared" si="2"/>
        <v>9501</v>
      </c>
    </row>
    <row r="26" spans="1:8" s="108" customFormat="1" ht="31.5" customHeight="1" thickBot="1">
      <c r="A26" s="328" t="s">
        <v>156</v>
      </c>
      <c r="B26" s="110">
        <f>SUM(B7:B25)</f>
        <v>487000</v>
      </c>
      <c r="C26" s="110">
        <f>SUM(C7:C25)</f>
        <v>6700000</v>
      </c>
      <c r="D26" s="267">
        <f>SUM(E7:E25)/SUM(C7:C25)</f>
        <v>31136.305970149253</v>
      </c>
      <c r="E26" s="267">
        <f>SUM(E6:E25)</f>
        <v>208613250000</v>
      </c>
      <c r="F26" s="308" t="s">
        <v>115</v>
      </c>
      <c r="G26" s="267">
        <f>SUM(G6:G25)</f>
        <v>52153314</v>
      </c>
      <c r="H26" s="309">
        <f>SUM(H7:H25)</f>
        <v>625842</v>
      </c>
    </row>
  </sheetData>
  <customSheetViews>
    <customSheetView guid="{39ADBF03-D598-4B05-A422-3FFA9F5C8EE6}" showGridLines="0" showRuler="0" topLeftCell="B19">
      <selection activeCell="J21" sqref="J21"/>
      <pageMargins left="0.51181102362204722" right="0.39370078740157483" top="1.0236220472440944" bottom="0.86614173228346458" header="0.51181102362204722" footer="0.43307086614173229"/>
      <printOptions horizontalCentered="1"/>
      <pageSetup paperSize="9" scale="90" firstPageNumber="9" orientation="portrait" useFirstPageNumber="1" r:id="rId1"/>
      <headerFooter alignWithMargins="0">
        <oddHeader>&amp;R&amp;P</oddHeader>
      </headerFooter>
    </customSheetView>
    <customSheetView guid="{E3FB5E9C-33A2-4339-8200-F55E1B650872}" showPageBreaks="1" showGridLines="0" showRuler="0" topLeftCell="A14">
      <selection activeCell="F21" sqref="F21"/>
      <pageMargins left="0.51181102362204722" right="0.39370078740157483" top="1.0236220472440944" bottom="0.86614173228346458" header="0.51181102362204722" footer="0.43307086614173229"/>
      <printOptions horizontalCentered="1"/>
      <pageSetup paperSize="9" scale="90" firstPageNumber="9" orientation="portrait" useFirstPageNumber="1" r:id="rId2"/>
      <headerFooter alignWithMargins="0">
        <oddHeader>&amp;R&amp;P</oddHeader>
      </headerFooter>
    </customSheetView>
  </customSheetViews>
  <mergeCells count="4">
    <mergeCell ref="A1:H1"/>
    <mergeCell ref="A2:H2"/>
    <mergeCell ref="A4:E4"/>
    <mergeCell ref="A3:H3"/>
  </mergeCells>
  <phoneticPr fontId="3" type="noConversion"/>
  <printOptions horizontalCentered="1"/>
  <pageMargins left="0.59055118110236227" right="0.59055118110236227" top="0.94488188976377963" bottom="0.94488188976377963" header="0.47244094488188981" footer="0.47244094488188981"/>
  <pageSetup paperSize="9" scale="91" firstPageNumber="11" orientation="portrait" useFirstPageNumber="1" r:id="rId3"/>
  <headerFooter alignWithMargins="0">
    <oddFooter>&amp;C&amp;13&amp;P</oddFooter>
  </headerFooter>
</worksheet>
</file>

<file path=xl/worksheets/sheet5.xml><?xml version="1.0" encoding="utf-8"?>
<worksheet xmlns="http://schemas.openxmlformats.org/spreadsheetml/2006/main" xmlns:r="http://schemas.openxmlformats.org/officeDocument/2006/relationships">
  <sheetPr codeName="Sheet11"/>
  <dimension ref="A1:T25"/>
  <sheetViews>
    <sheetView showGridLines="0" workbookViewId="0">
      <selection activeCell="C8" sqref="C8"/>
    </sheetView>
  </sheetViews>
  <sheetFormatPr defaultColWidth="12" defaultRowHeight="15.75"/>
  <cols>
    <col min="1" max="1" width="19.5" style="111" customWidth="1"/>
    <col min="2" max="2" width="13.625" style="111" customWidth="1"/>
    <col min="3" max="3" width="9.5" style="268" customWidth="1"/>
    <col min="4" max="4" width="6.75" style="129" customWidth="1"/>
    <col min="5" max="5" width="13.625" style="111" customWidth="1"/>
    <col min="6" max="6" width="27.125" style="111" customWidth="1"/>
    <col min="7" max="16384" width="12" style="111"/>
  </cols>
  <sheetData>
    <row r="1" spans="1:20" ht="27.75">
      <c r="A1" s="441" t="s">
        <v>6</v>
      </c>
      <c r="B1" s="442"/>
      <c r="C1" s="442"/>
      <c r="D1" s="442"/>
      <c r="E1" s="442"/>
      <c r="F1" s="442"/>
    </row>
    <row r="2" spans="1:20" ht="30">
      <c r="A2" s="443" t="s">
        <v>11</v>
      </c>
      <c r="B2" s="444"/>
      <c r="C2" s="444"/>
      <c r="D2" s="444"/>
      <c r="E2" s="444"/>
      <c r="F2" s="444"/>
    </row>
    <row r="3" spans="1:20" ht="19.5">
      <c r="A3" s="468" t="s">
        <v>275</v>
      </c>
      <c r="B3" s="469"/>
      <c r="C3" s="469"/>
      <c r="D3" s="469"/>
      <c r="E3" s="469"/>
      <c r="F3" s="469"/>
    </row>
    <row r="4" spans="1:20" ht="17.25" thickBot="1">
      <c r="F4" s="12" t="s">
        <v>0</v>
      </c>
    </row>
    <row r="5" spans="1:20" s="113" customFormat="1" ht="36" customHeight="1">
      <c r="A5" s="95" t="s">
        <v>10</v>
      </c>
      <c r="B5" s="94" t="s">
        <v>13</v>
      </c>
      <c r="C5" s="269" t="s">
        <v>62</v>
      </c>
      <c r="D5" s="94" t="s">
        <v>7</v>
      </c>
      <c r="E5" s="94" t="s">
        <v>8</v>
      </c>
      <c r="F5" s="112" t="s">
        <v>9</v>
      </c>
    </row>
    <row r="6" spans="1:20" s="113" customFormat="1" ht="12" customHeight="1">
      <c r="A6" s="132"/>
      <c r="B6" s="115"/>
      <c r="C6" s="270"/>
      <c r="D6" s="130"/>
      <c r="E6" s="114"/>
      <c r="F6" s="116"/>
    </row>
    <row r="7" spans="1:20" ht="36" customHeight="1">
      <c r="A7" s="329" t="s">
        <v>157</v>
      </c>
      <c r="B7" s="117">
        <f>B8</f>
        <v>5290000</v>
      </c>
      <c r="C7" s="271"/>
      <c r="D7" s="125"/>
      <c r="E7" s="118">
        <f>E8</f>
        <v>43907</v>
      </c>
      <c r="F7" s="244" t="s">
        <v>233</v>
      </c>
    </row>
    <row r="8" spans="1:20" ht="36" customHeight="1">
      <c r="A8" s="133" t="s">
        <v>132</v>
      </c>
      <c r="B8" s="120">
        <v>5290000</v>
      </c>
      <c r="C8" s="271">
        <v>8.3000000000000001E-3</v>
      </c>
      <c r="D8" s="121" t="s">
        <v>133</v>
      </c>
      <c r="E8" s="122">
        <f>ROUND(B8*C8,0)</f>
        <v>43907</v>
      </c>
      <c r="F8" s="14" t="s">
        <v>134</v>
      </c>
    </row>
    <row r="9" spans="1:20" ht="36" customHeight="1">
      <c r="A9" s="133"/>
      <c r="B9" s="120"/>
      <c r="C9" s="271"/>
      <c r="D9" s="121"/>
      <c r="E9" s="122"/>
      <c r="F9" s="14"/>
    </row>
    <row r="10" spans="1:20" ht="36" customHeight="1">
      <c r="A10" s="329" t="s">
        <v>158</v>
      </c>
      <c r="B10" s="117">
        <f>B11+B12</f>
        <v>4078000</v>
      </c>
      <c r="C10" s="271"/>
      <c r="D10" s="121"/>
      <c r="E10" s="118">
        <f>E11+E12</f>
        <v>80337</v>
      </c>
      <c r="F10" s="244" t="s">
        <v>233</v>
      </c>
    </row>
    <row r="11" spans="1:20" ht="36" customHeight="1">
      <c r="A11" s="133" t="s">
        <v>135</v>
      </c>
      <c r="B11" s="120">
        <v>4078000</v>
      </c>
      <c r="C11" s="271">
        <v>1.9699999999999999E-2</v>
      </c>
      <c r="D11" s="121" t="s">
        <v>133</v>
      </c>
      <c r="E11" s="122">
        <f>ROUND(B11*C11,0)</f>
        <v>80337</v>
      </c>
      <c r="F11" s="244" t="s">
        <v>289</v>
      </c>
    </row>
    <row r="12" spans="1:20" ht="36" hidden="1" customHeight="1">
      <c r="A12" s="133" t="s">
        <v>136</v>
      </c>
      <c r="B12" s="120"/>
      <c r="C12" s="271">
        <v>0</v>
      </c>
      <c r="D12" s="121" t="s">
        <v>133</v>
      </c>
      <c r="E12" s="122">
        <f>ROUND(B12*C12,0)</f>
        <v>0</v>
      </c>
      <c r="F12" s="14" t="s">
        <v>137</v>
      </c>
    </row>
    <row r="13" spans="1:20">
      <c r="A13" s="134"/>
      <c r="B13" s="124"/>
      <c r="C13" s="271"/>
      <c r="D13" s="121"/>
      <c r="E13" s="122"/>
      <c r="F13" s="123"/>
    </row>
    <row r="14" spans="1:20" s="126" customFormat="1">
      <c r="A14" s="134"/>
      <c r="B14" s="124"/>
      <c r="C14" s="271"/>
      <c r="D14" s="121"/>
      <c r="E14" s="122"/>
      <c r="F14" s="123"/>
      <c r="G14" s="111"/>
      <c r="H14" s="111"/>
      <c r="I14" s="111"/>
      <c r="J14" s="111"/>
      <c r="K14" s="111"/>
      <c r="L14" s="111"/>
      <c r="M14" s="111"/>
      <c r="N14" s="111"/>
      <c r="O14" s="111"/>
      <c r="P14" s="111"/>
      <c r="Q14" s="111"/>
      <c r="R14" s="111"/>
      <c r="S14" s="111"/>
      <c r="T14" s="111"/>
    </row>
    <row r="15" spans="1:20">
      <c r="A15" s="134"/>
      <c r="B15" s="124"/>
      <c r="C15" s="271"/>
      <c r="D15" s="121"/>
      <c r="E15" s="122"/>
      <c r="F15" s="123"/>
    </row>
    <row r="16" spans="1:20" s="126" customFormat="1">
      <c r="A16" s="134"/>
      <c r="B16" s="124"/>
      <c r="C16" s="271"/>
      <c r="D16" s="121"/>
      <c r="E16" s="122"/>
      <c r="F16" s="123"/>
      <c r="G16" s="111"/>
      <c r="H16" s="111"/>
      <c r="I16" s="111"/>
      <c r="J16" s="111"/>
      <c r="K16" s="111"/>
      <c r="L16" s="111"/>
      <c r="M16" s="111"/>
      <c r="N16" s="111"/>
      <c r="O16" s="111"/>
      <c r="P16" s="111"/>
      <c r="Q16" s="111"/>
      <c r="R16" s="111"/>
      <c r="S16" s="111"/>
      <c r="T16" s="111"/>
    </row>
    <row r="17" spans="1:20" s="126" customFormat="1">
      <c r="A17" s="134"/>
      <c r="B17" s="124"/>
      <c r="C17" s="271"/>
      <c r="D17" s="121"/>
      <c r="E17" s="122"/>
      <c r="F17" s="123"/>
      <c r="G17" s="111"/>
      <c r="H17" s="111"/>
      <c r="I17" s="111"/>
      <c r="J17" s="111"/>
      <c r="K17" s="111"/>
      <c r="L17" s="111"/>
      <c r="M17" s="111"/>
      <c r="N17" s="111"/>
      <c r="O17" s="111"/>
      <c r="P17" s="111"/>
      <c r="Q17" s="111"/>
      <c r="R17" s="111"/>
      <c r="S17" s="111"/>
      <c r="T17" s="111"/>
    </row>
    <row r="18" spans="1:20">
      <c r="A18" s="134"/>
      <c r="B18" s="124"/>
      <c r="C18" s="271"/>
      <c r="D18" s="121"/>
      <c r="E18" s="122"/>
      <c r="F18" s="123"/>
    </row>
    <row r="19" spans="1:20">
      <c r="A19" s="134"/>
      <c r="B19" s="124"/>
      <c r="C19" s="271"/>
      <c r="D19" s="121"/>
      <c r="E19" s="122"/>
      <c r="F19" s="123"/>
    </row>
    <row r="20" spans="1:20">
      <c r="A20" s="134"/>
      <c r="B20" s="124"/>
      <c r="C20" s="271"/>
      <c r="D20" s="121"/>
      <c r="E20" s="122"/>
      <c r="F20" s="123"/>
    </row>
    <row r="21" spans="1:20" s="126" customFormat="1">
      <c r="A21" s="134"/>
      <c r="B21" s="124"/>
      <c r="C21" s="271"/>
      <c r="D21" s="121"/>
      <c r="E21" s="122"/>
      <c r="F21" s="123"/>
      <c r="G21" s="111"/>
      <c r="H21" s="111"/>
      <c r="I21" s="111"/>
      <c r="J21" s="111"/>
      <c r="K21" s="111"/>
      <c r="L21" s="111"/>
      <c r="M21" s="111"/>
      <c r="N21" s="111"/>
      <c r="O21" s="111"/>
      <c r="P21" s="111"/>
      <c r="Q21" s="111"/>
      <c r="R21" s="111"/>
      <c r="S21" s="111"/>
      <c r="T21" s="111"/>
    </row>
    <row r="22" spans="1:20" s="126" customFormat="1">
      <c r="A22" s="134"/>
      <c r="B22" s="124"/>
      <c r="C22" s="271"/>
      <c r="D22" s="121"/>
      <c r="E22" s="122"/>
      <c r="F22" s="123"/>
      <c r="G22" s="111"/>
      <c r="H22" s="111"/>
      <c r="I22" s="111"/>
      <c r="J22" s="111"/>
      <c r="K22" s="111"/>
      <c r="L22" s="111"/>
      <c r="M22" s="111"/>
      <c r="N22" s="111"/>
      <c r="O22" s="111"/>
      <c r="P22" s="111"/>
      <c r="Q22" s="111"/>
      <c r="R22" s="111"/>
      <c r="S22" s="111"/>
      <c r="T22" s="111"/>
    </row>
    <row r="23" spans="1:20" s="126" customFormat="1" ht="54.75" customHeight="1">
      <c r="A23" s="134"/>
      <c r="B23" s="124"/>
      <c r="C23" s="271"/>
      <c r="D23" s="121"/>
      <c r="E23" s="122"/>
      <c r="F23" s="123"/>
      <c r="G23" s="111"/>
      <c r="H23" s="111"/>
      <c r="I23" s="111"/>
      <c r="J23" s="111"/>
      <c r="K23" s="111"/>
      <c r="L23" s="111"/>
      <c r="M23" s="111"/>
      <c r="N23" s="111"/>
      <c r="O23" s="111"/>
      <c r="P23" s="111"/>
      <c r="Q23" s="111"/>
      <c r="R23" s="111"/>
      <c r="S23" s="111"/>
      <c r="T23" s="111"/>
    </row>
    <row r="24" spans="1:20" ht="181.5" customHeight="1">
      <c r="A24" s="134"/>
      <c r="B24" s="124"/>
      <c r="C24" s="271"/>
      <c r="D24" s="121"/>
      <c r="E24" s="122"/>
      <c r="F24" s="123"/>
    </row>
    <row r="25" spans="1:20" ht="30" customHeight="1" thickBot="1">
      <c r="A25" s="330" t="s">
        <v>95</v>
      </c>
      <c r="B25" s="127">
        <f>B7+B10</f>
        <v>9368000</v>
      </c>
      <c r="C25" s="272"/>
      <c r="D25" s="131"/>
      <c r="E25" s="127">
        <f>E7+E10</f>
        <v>124244</v>
      </c>
      <c r="F25" s="128"/>
    </row>
  </sheetData>
  <customSheetViews>
    <customSheetView guid="{39ADBF03-D598-4B05-A422-3FFA9F5C8EE6}" showGridLines="0" showRuler="0" topLeftCell="A4">
      <selection activeCell="I16" sqref="I16"/>
      <pageMargins left="0.70866141732283472" right="0.55118110236220474" top="1.0236220472440944" bottom="0.86614173228346458" header="0.51181102362204722" footer="0.43307086614173229"/>
      <pageSetup paperSize="9" firstPageNumber="10" orientation="portrait" useFirstPageNumber="1" r:id="rId1"/>
      <headerFooter alignWithMargins="0">
        <oddHeader>&amp;L&amp;P</oddHeader>
      </headerFooter>
    </customSheetView>
    <customSheetView guid="{E3FB5E9C-33A2-4339-8200-F55E1B650872}" showPageBreaks="1" showGridLines="0" showRuler="0" topLeftCell="A4">
      <selection activeCell="I9" sqref="I9"/>
      <pageMargins left="0.70866141732283472" right="0.55118110236220474" top="1.0236220472440944" bottom="0.86614173228346458" header="0.51181102362204722" footer="0.43307086614173229"/>
      <pageSetup paperSize="9" firstPageNumber="10" orientation="portrait" useFirstPageNumber="1" r:id="rId2"/>
      <headerFooter alignWithMargins="0">
        <oddHeader>&amp;L&amp;P</oddHeader>
      </headerFooter>
    </customSheetView>
  </customSheetViews>
  <mergeCells count="3">
    <mergeCell ref="A1:F1"/>
    <mergeCell ref="A2:F2"/>
    <mergeCell ref="A3:F3"/>
  </mergeCells>
  <phoneticPr fontId="3" type="noConversion"/>
  <printOptions horizontalCentered="1"/>
  <pageMargins left="0.59055118110236227" right="0.59055118110236227" top="0.94488188976377963" bottom="0.94488188976377963" header="0.47244094488188981" footer="0.47244094488188981"/>
  <pageSetup paperSize="9" firstPageNumber="12" orientation="portrait" useFirstPageNumber="1" r:id="rId3"/>
  <headerFooter alignWithMargins="0">
    <oddFooter>&amp;C&amp;"Times New Roman,標準"&amp;P</oddFooter>
  </headerFooter>
</worksheet>
</file>

<file path=xl/worksheets/sheet6.xml><?xml version="1.0" encoding="utf-8"?>
<worksheet xmlns="http://schemas.openxmlformats.org/spreadsheetml/2006/main" xmlns:r="http://schemas.openxmlformats.org/officeDocument/2006/relationships">
  <sheetPr codeName="Sheet40"/>
  <dimension ref="A1:F18"/>
  <sheetViews>
    <sheetView showGridLines="0" topLeftCell="A16" workbookViewId="0">
      <selection activeCell="F31" sqref="F31"/>
    </sheetView>
  </sheetViews>
  <sheetFormatPr defaultColWidth="12" defaultRowHeight="20.25"/>
  <cols>
    <col min="1" max="1" width="19.5" style="141" customWidth="1"/>
    <col min="2" max="2" width="13.625" style="111" customWidth="1"/>
    <col min="3" max="3" width="9.5" style="268" bestFit="1" customWidth="1"/>
    <col min="4" max="4" width="6.75" style="129" customWidth="1"/>
    <col min="5" max="5" width="13.625" style="111" customWidth="1"/>
    <col min="6" max="6" width="27.25" style="141" customWidth="1"/>
    <col min="7" max="16384" width="12" style="141"/>
  </cols>
  <sheetData>
    <row r="1" spans="1:6" s="96" customFormat="1" ht="27.75">
      <c r="A1" s="441" t="s">
        <v>3</v>
      </c>
      <c r="B1" s="442"/>
      <c r="C1" s="442"/>
      <c r="D1" s="442"/>
      <c r="E1" s="442"/>
      <c r="F1" s="442"/>
    </row>
    <row r="2" spans="1:6" s="97" customFormat="1" ht="30">
      <c r="A2" s="443" t="s">
        <v>12</v>
      </c>
      <c r="B2" s="444"/>
      <c r="C2" s="444"/>
      <c r="D2" s="444"/>
      <c r="E2" s="444"/>
      <c r="F2" s="444"/>
    </row>
    <row r="3" spans="1:6" s="111" customFormat="1" ht="19.5">
      <c r="A3" s="468" t="s">
        <v>276</v>
      </c>
      <c r="B3" s="469"/>
      <c r="C3" s="469"/>
      <c r="D3" s="469"/>
      <c r="E3" s="469"/>
      <c r="F3" s="469"/>
    </row>
    <row r="4" spans="1:6" s="111" customFormat="1" ht="17.25" thickBot="1">
      <c r="C4" s="268"/>
      <c r="D4" s="129"/>
      <c r="F4" s="12" t="s">
        <v>0</v>
      </c>
    </row>
    <row r="5" spans="1:6" s="135" customFormat="1" ht="36" customHeight="1">
      <c r="A5" s="95" t="s">
        <v>30</v>
      </c>
      <c r="B5" s="144" t="s">
        <v>31</v>
      </c>
      <c r="C5" s="273" t="s">
        <v>32</v>
      </c>
      <c r="D5" s="144" t="s">
        <v>33</v>
      </c>
      <c r="E5" s="144" t="s">
        <v>34</v>
      </c>
      <c r="F5" s="145" t="s">
        <v>35</v>
      </c>
    </row>
    <row r="6" spans="1:6" s="136" customFormat="1" ht="12" customHeight="1">
      <c r="A6" s="142"/>
      <c r="B6" s="226"/>
      <c r="C6" s="271"/>
      <c r="D6" s="125"/>
      <c r="E6" s="226"/>
      <c r="F6" s="143"/>
    </row>
    <row r="7" spans="1:6" s="138" customFormat="1" ht="36" customHeight="1">
      <c r="A7" s="331" t="s">
        <v>159</v>
      </c>
      <c r="B7" s="117">
        <f>B8</f>
        <v>904000</v>
      </c>
      <c r="C7" s="274"/>
      <c r="D7" s="121"/>
      <c r="E7" s="118">
        <f>E8</f>
        <v>42759</v>
      </c>
      <c r="F7" s="244" t="s">
        <v>233</v>
      </c>
    </row>
    <row r="8" spans="1:6" s="136" customFormat="1" ht="36" customHeight="1">
      <c r="A8" s="133" t="s">
        <v>138</v>
      </c>
      <c r="B8" s="120">
        <v>904000</v>
      </c>
      <c r="C8" s="271">
        <v>4.7300000000000002E-2</v>
      </c>
      <c r="D8" s="121" t="s">
        <v>139</v>
      </c>
      <c r="E8" s="122">
        <f>ROUND(B8*C8,0)</f>
        <v>42759</v>
      </c>
      <c r="F8" s="166" t="s">
        <v>140</v>
      </c>
    </row>
    <row r="9" spans="1:6" s="136" customFormat="1" ht="36" customHeight="1">
      <c r="A9" s="134"/>
      <c r="B9" s="120"/>
      <c r="C9" s="271"/>
      <c r="D9" s="121"/>
      <c r="E9" s="122"/>
      <c r="F9" s="351"/>
    </row>
    <row r="10" spans="1:6" s="136" customFormat="1" ht="36" customHeight="1">
      <c r="A10" s="331" t="s">
        <v>160</v>
      </c>
      <c r="B10" s="117">
        <f>B11</f>
        <v>749000</v>
      </c>
      <c r="C10" s="275"/>
      <c r="D10" s="146"/>
      <c r="E10" s="118">
        <f>E11</f>
        <v>35428</v>
      </c>
      <c r="F10" s="244" t="s">
        <v>233</v>
      </c>
    </row>
    <row r="11" spans="1:6" s="136" customFormat="1" ht="36" customHeight="1">
      <c r="A11" s="133" t="s">
        <v>138</v>
      </c>
      <c r="B11" s="120">
        <v>749000</v>
      </c>
      <c r="C11" s="271">
        <v>4.7300000000000002E-2</v>
      </c>
      <c r="D11" s="121" t="s">
        <v>139</v>
      </c>
      <c r="E11" s="122">
        <f>ROUND(B11*C11,0)</f>
        <v>35428</v>
      </c>
      <c r="F11" s="166" t="s">
        <v>141</v>
      </c>
    </row>
    <row r="12" spans="1:6" s="136" customFormat="1" ht="51" customHeight="1">
      <c r="A12" s="139"/>
      <c r="B12" s="120"/>
      <c r="C12" s="271"/>
      <c r="D12" s="121"/>
      <c r="E12" s="122"/>
      <c r="F12" s="137"/>
    </row>
    <row r="13" spans="1:6" s="136" customFormat="1" ht="51" customHeight="1">
      <c r="A13" s="139"/>
      <c r="B13" s="120"/>
      <c r="C13" s="271"/>
      <c r="D13" s="121"/>
      <c r="E13" s="122"/>
      <c r="F13" s="137"/>
    </row>
    <row r="14" spans="1:6" s="136" customFormat="1" ht="51" customHeight="1">
      <c r="A14" s="139"/>
      <c r="B14" s="124"/>
      <c r="C14" s="271"/>
      <c r="D14" s="121"/>
      <c r="E14" s="122"/>
      <c r="F14" s="137"/>
    </row>
    <row r="15" spans="1:6" s="136" customFormat="1" ht="51" customHeight="1">
      <c r="A15" s="139"/>
      <c r="B15" s="124"/>
      <c r="C15" s="271"/>
      <c r="D15" s="121"/>
      <c r="E15" s="122"/>
      <c r="F15" s="137"/>
    </row>
    <row r="16" spans="1:6" s="136" customFormat="1" ht="58.5" customHeight="1">
      <c r="A16" s="139"/>
      <c r="B16" s="124"/>
      <c r="C16" s="271"/>
      <c r="D16" s="121"/>
      <c r="E16" s="122"/>
      <c r="F16" s="137"/>
    </row>
    <row r="17" spans="1:6" s="136" customFormat="1" ht="131.25" customHeight="1">
      <c r="A17" s="139"/>
      <c r="B17" s="124"/>
      <c r="C17" s="271"/>
      <c r="D17" s="121"/>
      <c r="E17" s="122"/>
      <c r="F17" s="137"/>
    </row>
    <row r="18" spans="1:6" s="136" customFormat="1" ht="30" customHeight="1" thickBot="1">
      <c r="A18" s="330" t="s">
        <v>23</v>
      </c>
      <c r="B18" s="127">
        <f>B7+B11</f>
        <v>1653000</v>
      </c>
      <c r="C18" s="272"/>
      <c r="D18" s="131"/>
      <c r="E18" s="127">
        <f>E7+E10</f>
        <v>78187</v>
      </c>
      <c r="F18" s="140"/>
    </row>
  </sheetData>
  <customSheetViews>
    <customSheetView guid="{39ADBF03-D598-4B05-A422-3FFA9F5C8EE6}" showGridLines="0" showRuler="0">
      <selection activeCell="B11" sqref="B11"/>
      <pageMargins left="0.70866141732283472" right="0.55118110236220474" top="1.0236220472440944" bottom="0.86614173228346458" header="0.51181102362204722" footer="0.43307086614173229"/>
      <pageSetup paperSize="9" firstPageNumber="11" orientation="portrait" useFirstPageNumber="1" r:id="rId1"/>
      <headerFooter alignWithMargins="0">
        <oddHeader>&amp;R&amp;P</oddHeader>
      </headerFooter>
    </customSheetView>
    <customSheetView guid="{E3FB5E9C-33A2-4339-8200-F55E1B650872}" showPageBreaks="1" showGridLines="0" showRuler="0" topLeftCell="A2">
      <selection activeCell="D9" sqref="D9"/>
      <pageMargins left="0.70866141732283472" right="0.55118110236220474" top="1.0236220472440944" bottom="0.86614173228346458" header="0.51181102362204722" footer="0.43307086614173229"/>
      <pageSetup paperSize="9" firstPageNumber="11" orientation="portrait" useFirstPageNumber="1" r:id="rId2"/>
      <headerFooter alignWithMargins="0">
        <oddHeader>&amp;R&amp;P</oddHeader>
      </headerFooter>
    </customSheetView>
  </customSheetViews>
  <mergeCells count="3">
    <mergeCell ref="A1:F1"/>
    <mergeCell ref="A2:F2"/>
    <mergeCell ref="A3:F3"/>
  </mergeCells>
  <phoneticPr fontId="3" type="noConversion"/>
  <printOptions horizontalCentered="1"/>
  <pageMargins left="0.59055118110236227" right="0.59055118110236227" top="0.94488188976377963" bottom="0.94488188976377963" header="0.47244094488188981" footer="0.47244094488188981"/>
  <pageSetup paperSize="9" firstPageNumber="13" orientation="portrait" useFirstPageNumber="1" r:id="rId3"/>
  <headerFooter alignWithMargins="0">
    <oddFooter>&amp;C&amp;"Times New Roman,標準"&amp;P</oddFooter>
  </headerFooter>
</worksheet>
</file>

<file path=xl/worksheets/sheet7.xml><?xml version="1.0" encoding="utf-8"?>
<worksheet xmlns="http://schemas.openxmlformats.org/spreadsheetml/2006/main" xmlns:r="http://schemas.openxmlformats.org/officeDocument/2006/relationships">
  <sheetPr codeName="Sheet41"/>
  <dimension ref="A1:E20"/>
  <sheetViews>
    <sheetView showGridLines="0" view="pageBreakPreview" topLeftCell="A11" zoomScale="60" zoomScaleNormal="100" workbookViewId="0">
      <selection activeCell="D16" sqref="D16"/>
    </sheetView>
  </sheetViews>
  <sheetFormatPr defaultColWidth="12" defaultRowHeight="20.25"/>
  <cols>
    <col min="1" max="1" width="13.875" style="141" bestFit="1" customWidth="1"/>
    <col min="2" max="2" width="18.125" style="111" customWidth="1"/>
    <col min="3" max="4" width="13.875" style="129" customWidth="1"/>
    <col min="5" max="5" width="30.5" style="141" customWidth="1"/>
    <col min="6" max="16384" width="12" style="141"/>
  </cols>
  <sheetData>
    <row r="1" spans="1:5" s="96" customFormat="1" ht="27.75">
      <c r="A1" s="441" t="s">
        <v>24</v>
      </c>
      <c r="B1" s="442"/>
      <c r="C1" s="442"/>
      <c r="D1" s="442"/>
      <c r="E1" s="442"/>
    </row>
    <row r="2" spans="1:5" s="97" customFormat="1" ht="30">
      <c r="A2" s="443" t="s">
        <v>25</v>
      </c>
      <c r="B2" s="444"/>
      <c r="C2" s="444"/>
      <c r="D2" s="444"/>
      <c r="E2" s="444"/>
    </row>
    <row r="3" spans="1:5" s="111" customFormat="1" ht="19.5">
      <c r="A3" s="468" t="s">
        <v>276</v>
      </c>
      <c r="B3" s="468"/>
      <c r="C3" s="468"/>
      <c r="D3" s="468"/>
      <c r="E3" s="468"/>
    </row>
    <row r="4" spans="1:5" s="111" customFormat="1" ht="17.25" thickBot="1">
      <c r="C4" s="129"/>
      <c r="D4" s="129"/>
      <c r="E4" s="12" t="s">
        <v>26</v>
      </c>
    </row>
    <row r="5" spans="1:5" s="135" customFormat="1" ht="36" customHeight="1">
      <c r="A5" s="95" t="s">
        <v>27</v>
      </c>
      <c r="B5" s="144" t="s">
        <v>40</v>
      </c>
      <c r="C5" s="232" t="s">
        <v>36</v>
      </c>
      <c r="D5" s="233" t="s">
        <v>28</v>
      </c>
      <c r="E5" s="145" t="s">
        <v>29</v>
      </c>
    </row>
    <row r="6" spans="1:5" s="136" customFormat="1" ht="12" customHeight="1">
      <c r="A6" s="170"/>
      <c r="B6" s="225"/>
      <c r="C6" s="125"/>
      <c r="D6" s="118"/>
      <c r="E6" s="143"/>
    </row>
    <row r="7" spans="1:5" s="138" customFormat="1" ht="36" customHeight="1">
      <c r="A7" s="228">
        <v>27209</v>
      </c>
      <c r="B7" s="332" t="s">
        <v>161</v>
      </c>
      <c r="C7" s="173"/>
      <c r="D7" s="173"/>
      <c r="E7" s="166"/>
    </row>
    <row r="8" spans="1:5" s="138" customFormat="1" ht="36" customHeight="1">
      <c r="A8" s="228">
        <v>12210</v>
      </c>
      <c r="B8" s="332" t="s">
        <v>294</v>
      </c>
      <c r="C8" s="173"/>
      <c r="D8" s="173"/>
      <c r="E8" s="166"/>
    </row>
    <row r="9" spans="1:5" s="138" customFormat="1" ht="36" customHeight="1">
      <c r="A9" s="228"/>
      <c r="B9" s="332" t="s">
        <v>162</v>
      </c>
      <c r="C9" s="173">
        <f>SUM(C10:C13)</f>
        <v>331346</v>
      </c>
      <c r="D9" s="173">
        <f>SUM(D10:D13)</f>
        <v>121025</v>
      </c>
      <c r="E9" s="166" t="s">
        <v>368</v>
      </c>
    </row>
    <row r="10" spans="1:5" s="136" customFormat="1" ht="36" customHeight="1">
      <c r="A10" s="229"/>
      <c r="B10" s="13" t="s">
        <v>142</v>
      </c>
      <c r="C10" s="177">
        <v>1289</v>
      </c>
      <c r="D10" s="177">
        <v>1025</v>
      </c>
      <c r="E10" s="119"/>
    </row>
    <row r="11" spans="1:5" s="136" customFormat="1" ht="36" customHeight="1">
      <c r="A11" s="229"/>
      <c r="B11" s="13" t="s">
        <v>143</v>
      </c>
      <c r="C11" s="177">
        <v>146004</v>
      </c>
      <c r="D11" s="177">
        <v>120000</v>
      </c>
      <c r="E11" s="165"/>
    </row>
    <row r="12" spans="1:5" s="136" customFormat="1" ht="36" customHeight="1">
      <c r="A12" s="229"/>
      <c r="B12" s="13" t="s">
        <v>295</v>
      </c>
      <c r="C12" s="177">
        <v>84596</v>
      </c>
      <c r="D12" s="177"/>
      <c r="E12" s="119"/>
    </row>
    <row r="13" spans="1:5" s="136" customFormat="1" ht="36" customHeight="1">
      <c r="A13" s="229"/>
      <c r="B13" s="13" t="s">
        <v>318</v>
      </c>
      <c r="C13" s="177">
        <v>99457</v>
      </c>
      <c r="D13" s="177"/>
      <c r="E13" s="165"/>
    </row>
    <row r="14" spans="1:5" s="136" customFormat="1" ht="56.25" customHeight="1">
      <c r="A14" s="228">
        <v>41</v>
      </c>
      <c r="B14" s="332" t="s">
        <v>163</v>
      </c>
      <c r="C14" s="173">
        <v>24</v>
      </c>
      <c r="D14" s="173">
        <v>60</v>
      </c>
      <c r="E14" s="166" t="s">
        <v>290</v>
      </c>
    </row>
    <row r="15" spans="1:5" s="136" customFormat="1" ht="36" customHeight="1">
      <c r="A15" s="228">
        <v>33227</v>
      </c>
      <c r="B15" s="333" t="s">
        <v>317</v>
      </c>
      <c r="C15" s="173">
        <f>41737-2591</f>
        <v>39146</v>
      </c>
      <c r="D15" s="173">
        <v>37144</v>
      </c>
      <c r="E15" s="165" t="s">
        <v>367</v>
      </c>
    </row>
    <row r="16" spans="1:5" s="136" customFormat="1" ht="36" customHeight="1">
      <c r="A16" s="229"/>
      <c r="B16" s="198"/>
      <c r="C16" s="177"/>
      <c r="D16" s="177"/>
      <c r="E16" s="166"/>
    </row>
    <row r="17" spans="1:5" s="136" customFormat="1" ht="36" customHeight="1">
      <c r="A17" s="228"/>
      <c r="B17" s="224"/>
      <c r="C17" s="173"/>
      <c r="D17" s="173"/>
      <c r="E17" s="166"/>
    </row>
    <row r="18" spans="1:5" s="136" customFormat="1" ht="57" customHeight="1">
      <c r="A18" s="229"/>
      <c r="B18" s="198"/>
      <c r="C18" s="177"/>
      <c r="D18" s="177"/>
      <c r="E18" s="166"/>
    </row>
    <row r="19" spans="1:5" s="136" customFormat="1" ht="99.75" customHeight="1">
      <c r="A19" s="229"/>
      <c r="B19" s="124"/>
      <c r="C19" s="231"/>
      <c r="D19" s="177"/>
      <c r="E19" s="165"/>
    </row>
    <row r="20" spans="1:5" s="136" customFormat="1" ht="30" customHeight="1" thickBot="1">
      <c r="A20" s="230">
        <f>A17+A8+A7+A9+A14+A15</f>
        <v>72687</v>
      </c>
      <c r="B20" s="334" t="s">
        <v>164</v>
      </c>
      <c r="C20" s="180">
        <f t="shared" ref="C20:D20" si="0">C17+C8+C7+C9+C14+C15</f>
        <v>370516</v>
      </c>
      <c r="D20" s="180">
        <f t="shared" si="0"/>
        <v>158229</v>
      </c>
      <c r="E20" s="227"/>
    </row>
  </sheetData>
  <mergeCells count="3">
    <mergeCell ref="A1:E1"/>
    <mergeCell ref="A2:E2"/>
    <mergeCell ref="A3:E3"/>
  </mergeCells>
  <phoneticPr fontId="3" type="noConversion"/>
  <printOptions horizontalCentered="1"/>
  <pageMargins left="0.59055118110236227" right="0.59055118110236227" top="0.94488188976377963" bottom="0.94488188976377963" header="0.47244094488188981" footer="0.47244094488188981"/>
  <pageSetup paperSize="9" firstPageNumber="14" orientation="portrait" useFirstPageNumber="1" r:id="rId1"/>
  <headerFooter alignWithMargins="0">
    <oddFooter>&amp;C&amp;"Times New Roman,標準"&amp;P</oddFooter>
  </headerFooter>
</worksheet>
</file>

<file path=xl/worksheets/sheet8.xml><?xml version="1.0" encoding="utf-8"?>
<worksheet xmlns="http://schemas.openxmlformats.org/spreadsheetml/2006/main" xmlns:r="http://schemas.openxmlformats.org/officeDocument/2006/relationships">
  <sheetPr codeName="Sheet311"/>
  <dimension ref="A1:F17"/>
  <sheetViews>
    <sheetView showGridLines="0" workbookViewId="0">
      <selection activeCell="D8" sqref="D8"/>
    </sheetView>
  </sheetViews>
  <sheetFormatPr defaultColWidth="12" defaultRowHeight="20.25"/>
  <cols>
    <col min="1" max="1" width="20.5" style="91" bestFit="1" customWidth="1"/>
    <col min="2" max="5" width="13.75" style="91" customWidth="1"/>
    <col min="6" max="6" width="14.625" style="91" customWidth="1"/>
    <col min="7" max="16384" width="12" style="91"/>
  </cols>
  <sheetData>
    <row r="1" spans="1:6" s="83" customFormat="1" ht="27.95" customHeight="1">
      <c r="A1" s="470" t="s">
        <v>91</v>
      </c>
      <c r="B1" s="470"/>
      <c r="C1" s="470"/>
      <c r="D1" s="470"/>
      <c r="E1" s="470"/>
      <c r="F1" s="470"/>
    </row>
    <row r="2" spans="1:6" s="84" customFormat="1" ht="30" customHeight="1">
      <c r="A2" s="471" t="s">
        <v>92</v>
      </c>
      <c r="B2" s="471"/>
      <c r="C2" s="471"/>
      <c r="D2" s="471"/>
      <c r="E2" s="471"/>
      <c r="F2" s="471"/>
    </row>
    <row r="3" spans="1:6" s="85" customFormat="1" ht="17.25" customHeight="1">
      <c r="A3" s="472" t="s">
        <v>277</v>
      </c>
      <c r="B3" s="472"/>
      <c r="C3" s="472"/>
      <c r="D3" s="472"/>
      <c r="E3" s="472"/>
      <c r="F3" s="472"/>
    </row>
    <row r="4" spans="1:6" s="85" customFormat="1" ht="19.5" customHeight="1" thickBot="1">
      <c r="E4" s="16"/>
      <c r="F4" s="16" t="s">
        <v>93</v>
      </c>
    </row>
    <row r="5" spans="1:6" s="211" customFormat="1" ht="36" customHeight="1">
      <c r="A5" s="241" t="s">
        <v>94</v>
      </c>
      <c r="B5" s="201" t="s">
        <v>17</v>
      </c>
      <c r="C5" s="201" t="s">
        <v>96</v>
      </c>
      <c r="D5" s="201" t="s">
        <v>97</v>
      </c>
      <c r="E5" s="278" t="s">
        <v>19</v>
      </c>
      <c r="F5" s="202" t="s">
        <v>98</v>
      </c>
    </row>
    <row r="6" spans="1:6" s="85" customFormat="1" ht="12" customHeight="1">
      <c r="A6" s="196"/>
      <c r="B6" s="212"/>
      <c r="C6" s="212"/>
      <c r="D6" s="212"/>
      <c r="E6" s="279"/>
      <c r="F6" s="213"/>
    </row>
    <row r="7" spans="1:6" s="216" customFormat="1" ht="36" customHeight="1">
      <c r="A7" s="335" t="s">
        <v>2</v>
      </c>
      <c r="B7" s="214">
        <f>B8</f>
        <v>92</v>
      </c>
      <c r="C7" s="214"/>
      <c r="D7" s="214"/>
      <c r="E7" s="280">
        <f>B7+D7</f>
        <v>92</v>
      </c>
      <c r="F7" s="215"/>
    </row>
    <row r="8" spans="1:6" s="216" customFormat="1" ht="36" customHeight="1">
      <c r="A8" s="335" t="s">
        <v>165</v>
      </c>
      <c r="B8" s="214">
        <f>B9</f>
        <v>92</v>
      </c>
      <c r="C8" s="214"/>
      <c r="D8" s="214"/>
      <c r="E8" s="280">
        <f>B8</f>
        <v>92</v>
      </c>
      <c r="F8" s="215"/>
    </row>
    <row r="9" spans="1:6" s="85" customFormat="1" ht="36" customHeight="1">
      <c r="A9" s="217" t="s">
        <v>166</v>
      </c>
      <c r="B9" s="218">
        <v>92</v>
      </c>
      <c r="C9" s="218"/>
      <c r="D9" s="218"/>
      <c r="E9" s="281">
        <f>B9</f>
        <v>92</v>
      </c>
      <c r="F9" s="219"/>
    </row>
    <row r="10" spans="1:6" s="85" customFormat="1" ht="12" customHeight="1">
      <c r="A10" s="220"/>
      <c r="B10" s="214"/>
      <c r="C10" s="214"/>
      <c r="D10" s="214"/>
      <c r="E10" s="280"/>
      <c r="F10" s="215"/>
    </row>
    <row r="11" spans="1:6" s="85" customFormat="1" ht="36" customHeight="1">
      <c r="A11" s="22"/>
      <c r="B11" s="218"/>
      <c r="C11" s="214"/>
      <c r="D11" s="214"/>
      <c r="E11" s="280"/>
      <c r="F11" s="215"/>
    </row>
    <row r="12" spans="1:6" s="85" customFormat="1" ht="36" customHeight="1">
      <c r="A12" s="183"/>
      <c r="B12" s="214"/>
      <c r="C12" s="218"/>
      <c r="D12" s="218"/>
      <c r="E12" s="281"/>
      <c r="F12" s="219"/>
    </row>
    <row r="13" spans="1:6" s="85" customFormat="1" ht="367.9" customHeight="1">
      <c r="A13" s="221"/>
      <c r="B13" s="218"/>
      <c r="C13" s="218"/>
      <c r="D13" s="218"/>
      <c r="E13" s="281"/>
      <c r="F13" s="219"/>
    </row>
    <row r="14" spans="1:6" s="85" customFormat="1" ht="30" customHeight="1" thickBot="1">
      <c r="A14" s="330" t="s">
        <v>167</v>
      </c>
      <c r="B14" s="222">
        <f>B7</f>
        <v>92</v>
      </c>
      <c r="C14" s="222"/>
      <c r="D14" s="222"/>
      <c r="E14" s="282">
        <f>B14+D14</f>
        <v>92</v>
      </c>
      <c r="F14" s="223"/>
    </row>
    <row r="15" spans="1:6" s="89" customFormat="1" ht="30" customHeight="1">
      <c r="A15" s="91"/>
      <c r="B15" s="91"/>
      <c r="C15" s="276"/>
      <c r="D15" s="91"/>
      <c r="E15" s="91"/>
      <c r="F15" s="91"/>
    </row>
    <row r="16" spans="1:6" s="89" customFormat="1" ht="30" customHeight="1">
      <c r="A16" s="91"/>
      <c r="B16" s="91"/>
      <c r="C16" s="91"/>
      <c r="D16" s="91"/>
      <c r="E16" s="91"/>
      <c r="F16" s="91"/>
    </row>
    <row r="17" spans="1:6" s="89" customFormat="1" ht="30" customHeight="1">
      <c r="A17" s="197"/>
      <c r="B17" s="91"/>
      <c r="C17" s="91"/>
      <c r="D17" s="91"/>
      <c r="E17" s="91"/>
      <c r="F17" s="91"/>
    </row>
  </sheetData>
  <mergeCells count="3">
    <mergeCell ref="A1:F1"/>
    <mergeCell ref="A2:F2"/>
    <mergeCell ref="A3:F3"/>
  </mergeCells>
  <phoneticPr fontId="2" type="noConversion"/>
  <printOptions horizontalCentered="1"/>
  <pageMargins left="0.59055118110236227" right="0.59055118110236227" top="0.94488188976377963" bottom="0.94488188976377963" header="0.47244094488188981" footer="0.47244094488188981"/>
  <pageSetup paperSize="9" firstPageNumber="13" orientation="portrait" useFirstPageNumber="1" r:id="rId1"/>
  <headerFooter alignWithMargins="0">
    <oddFooter>&amp;C&amp;"Times New Roman,標準"&amp;P&amp;"標楷體,標準"　</oddFooter>
  </headerFooter>
</worksheet>
</file>

<file path=xl/worksheets/sheet9.xml><?xml version="1.0" encoding="utf-8"?>
<worksheet xmlns="http://schemas.openxmlformats.org/spreadsheetml/2006/main" xmlns:r="http://schemas.openxmlformats.org/officeDocument/2006/relationships">
  <sheetPr codeName="Sheet62"/>
  <dimension ref="A1:R21"/>
  <sheetViews>
    <sheetView showGridLines="0" topLeftCell="A15" workbookViewId="0">
      <selection activeCell="D28" sqref="D28"/>
    </sheetView>
  </sheetViews>
  <sheetFormatPr defaultColWidth="12" defaultRowHeight="20.25"/>
  <cols>
    <col min="1" max="1" width="28.375" style="195" customWidth="1"/>
    <col min="2" max="4" width="15.75" style="195" customWidth="1"/>
    <col min="5" max="5" width="14.625" style="195" customWidth="1"/>
    <col min="6" max="16384" width="12" style="195"/>
  </cols>
  <sheetData>
    <row r="1" spans="1:18" s="184" customFormat="1" ht="27.75">
      <c r="A1" s="473" t="s">
        <v>3</v>
      </c>
      <c r="B1" s="474"/>
      <c r="C1" s="474"/>
      <c r="D1" s="474"/>
      <c r="E1" s="474"/>
    </row>
    <row r="2" spans="1:18" s="185" customFormat="1" ht="30">
      <c r="A2" s="475" t="s">
        <v>14</v>
      </c>
      <c r="B2" s="476"/>
      <c r="C2" s="476"/>
      <c r="D2" s="476"/>
      <c r="E2" s="476"/>
    </row>
    <row r="3" spans="1:18" s="186" customFormat="1" ht="19.5">
      <c r="A3" s="477" t="s">
        <v>274</v>
      </c>
      <c r="B3" s="478"/>
      <c r="C3" s="478"/>
      <c r="D3" s="478"/>
      <c r="E3" s="478"/>
    </row>
    <row r="4" spans="1:18" s="186" customFormat="1" ht="19.5" customHeight="1" thickBot="1">
      <c r="D4" s="479" t="s">
        <v>0</v>
      </c>
      <c r="E4" s="480"/>
    </row>
    <row r="5" spans="1:18" s="203" customFormat="1" ht="36" customHeight="1">
      <c r="A5" s="200" t="s">
        <v>15</v>
      </c>
      <c r="B5" s="201" t="s">
        <v>17</v>
      </c>
      <c r="C5" s="201" t="s">
        <v>16</v>
      </c>
      <c r="D5" s="201" t="s">
        <v>18</v>
      </c>
      <c r="E5" s="202" t="s">
        <v>19</v>
      </c>
    </row>
    <row r="6" spans="1:18" s="186" customFormat="1" ht="12" customHeight="1">
      <c r="A6" s="187"/>
      <c r="B6" s="204"/>
      <c r="C6" s="204"/>
      <c r="D6" s="204"/>
      <c r="E6" s="205"/>
    </row>
    <row r="7" spans="1:18" s="209" customFormat="1" ht="36" customHeight="1">
      <c r="A7" s="206" t="s">
        <v>20</v>
      </c>
      <c r="B7" s="207">
        <v>561</v>
      </c>
      <c r="C7" s="207">
        <v>552</v>
      </c>
      <c r="D7" s="207">
        <v>46</v>
      </c>
      <c r="E7" s="208">
        <f>B7+C7+D7</f>
        <v>1159</v>
      </c>
    </row>
    <row r="8" spans="1:18" s="209" customFormat="1" ht="36" customHeight="1">
      <c r="A8" s="206" t="s">
        <v>21</v>
      </c>
      <c r="B8" s="207">
        <f>92-89</f>
        <v>3</v>
      </c>
      <c r="C8" s="207"/>
      <c r="D8" s="207"/>
      <c r="E8" s="208">
        <f>B8+C8+D8</f>
        <v>3</v>
      </c>
    </row>
    <row r="9" spans="1:18" s="186" customFormat="1" ht="36" customHeight="1">
      <c r="A9" s="206" t="s">
        <v>22</v>
      </c>
      <c r="B9" s="207"/>
      <c r="C9" s="207"/>
      <c r="D9" s="207"/>
      <c r="E9" s="208"/>
    </row>
    <row r="10" spans="1:18" s="186" customFormat="1" ht="36" customHeight="1">
      <c r="A10" s="206" t="s">
        <v>63</v>
      </c>
      <c r="B10" s="207"/>
      <c r="C10" s="207"/>
      <c r="D10" s="207"/>
      <c r="E10" s="208"/>
    </row>
    <row r="11" spans="1:18" s="209" customFormat="1" ht="36" customHeight="1">
      <c r="A11" s="206" t="s">
        <v>121</v>
      </c>
      <c r="B11" s="207">
        <f>B7+B8+B9</f>
        <v>564</v>
      </c>
      <c r="C11" s="207">
        <f>C7+C8+C9</f>
        <v>552</v>
      </c>
      <c r="D11" s="207">
        <f>D7+D8+D9</f>
        <v>46</v>
      </c>
      <c r="E11" s="208">
        <f>E7+E8+E9</f>
        <v>1162</v>
      </c>
      <c r="F11" s="186"/>
      <c r="G11" s="186"/>
      <c r="H11" s="186"/>
      <c r="I11" s="186"/>
      <c r="J11" s="186"/>
      <c r="K11" s="186"/>
      <c r="L11" s="186"/>
      <c r="M11" s="186"/>
      <c r="N11" s="186"/>
      <c r="O11" s="186"/>
      <c r="P11" s="186"/>
      <c r="Q11" s="186"/>
      <c r="R11" s="186"/>
    </row>
    <row r="12" spans="1:18" s="186" customFormat="1" ht="36" customHeight="1">
      <c r="A12" s="206" t="s">
        <v>99</v>
      </c>
      <c r="B12" s="207">
        <f>B13</f>
        <v>64</v>
      </c>
      <c r="C12" s="207">
        <f>C13</f>
        <v>4</v>
      </c>
      <c r="D12" s="207">
        <f>D13</f>
        <v>4</v>
      </c>
      <c r="E12" s="208">
        <f>SUM(B12:D12)</f>
        <v>72</v>
      </c>
    </row>
    <row r="13" spans="1:18" s="186" customFormat="1" ht="36" customHeight="1">
      <c r="A13" s="206" t="s">
        <v>315</v>
      </c>
      <c r="B13" s="207">
        <v>64</v>
      </c>
      <c r="C13" s="207">
        <v>4</v>
      </c>
      <c r="D13" s="207">
        <v>4</v>
      </c>
      <c r="E13" s="208">
        <f>SUM(B13:D13)</f>
        <v>72</v>
      </c>
    </row>
    <row r="14" spans="1:18" s="209" customFormat="1" ht="36" customHeight="1">
      <c r="A14" s="206"/>
      <c r="B14" s="277"/>
      <c r="C14" s="277"/>
      <c r="D14" s="277"/>
      <c r="E14" s="208"/>
    </row>
    <row r="15" spans="1:18" s="186" customFormat="1" ht="36" customHeight="1">
      <c r="A15" s="210"/>
      <c r="B15" s="207"/>
      <c r="C15" s="207"/>
      <c r="D15" s="207"/>
      <c r="E15" s="208"/>
    </row>
    <row r="16" spans="1:18" s="209" customFormat="1" ht="36" customHeight="1">
      <c r="A16" s="206"/>
      <c r="B16" s="207"/>
      <c r="C16" s="207"/>
      <c r="D16" s="207"/>
      <c r="E16" s="208"/>
    </row>
    <row r="17" spans="1:5" s="186" customFormat="1" ht="36" customHeight="1">
      <c r="A17" s="206"/>
      <c r="B17" s="207"/>
      <c r="C17" s="207"/>
      <c r="D17" s="207"/>
      <c r="E17" s="208"/>
    </row>
    <row r="18" spans="1:5" s="209" customFormat="1" ht="36" customHeight="1">
      <c r="A18" s="206"/>
      <c r="B18" s="207"/>
      <c r="C18" s="207"/>
      <c r="D18" s="207"/>
      <c r="E18" s="208"/>
    </row>
    <row r="19" spans="1:5" s="188" customFormat="1" ht="35.1" customHeight="1">
      <c r="A19" s="191"/>
      <c r="B19" s="189"/>
      <c r="C19" s="189"/>
      <c r="D19" s="189"/>
      <c r="E19" s="190"/>
    </row>
    <row r="20" spans="1:5" s="188" customFormat="1" ht="51" customHeight="1">
      <c r="A20" s="191"/>
      <c r="B20" s="189"/>
      <c r="C20" s="189"/>
      <c r="D20" s="189"/>
      <c r="E20" s="190"/>
    </row>
    <row r="21" spans="1:5" s="188" customFormat="1" ht="84.2" customHeight="1" thickBot="1">
      <c r="A21" s="192"/>
      <c r="B21" s="193"/>
      <c r="C21" s="193"/>
      <c r="D21" s="193"/>
      <c r="E21" s="194"/>
    </row>
  </sheetData>
  <mergeCells count="4">
    <mergeCell ref="A1:E1"/>
    <mergeCell ref="A2:E2"/>
    <mergeCell ref="A3:E3"/>
    <mergeCell ref="D4:E4"/>
  </mergeCells>
  <phoneticPr fontId="2" type="noConversion"/>
  <printOptions horizontalCentered="1"/>
  <pageMargins left="0.59055118110236227" right="0.59055118110236227" top="0.94488188976377963" bottom="0.94488188976377963" header="0.47244094488188981" footer="0.47244094488188981"/>
  <pageSetup paperSize="9" firstPageNumber="15" orientation="portrait" useFirstPageNumber="1" r:id="rId1"/>
  <headerFooter alignWithMargins="0">
    <oddFooter>&amp;C&amp;"Times New Roman,標準"&amp;P</oddFooter>
  </headerFooter>
</worksheet>
</file>

<file path=xl/worksheets/sheet10.xml><?xml version="1.0" encoding="utf-8"?>
<worksheet xmlns="http://schemas.openxmlformats.org/spreadsheetml/2006/main" xmlns:r="http://schemas.openxmlformats.org/officeDocument/2006/relationships">
  <sheetPr>
    <tabColor theme="4" tint="0.79998168889431442"/>
  </sheetPr>
  <dimension ref="A1:L77"/>
  <sheetViews>
    <sheetView showGridLines="0" topLeftCell="A61" workbookViewId="0">
      <selection activeCell="D58" sqref="D58"/>
    </sheetView>
  </sheetViews>
  <sheetFormatPr defaultColWidth="12" defaultRowHeight="20.25"/>
  <cols>
    <col min="1" max="1" width="13.75" style="91" customWidth="1"/>
    <col min="2" max="2" width="46.5" style="91" customWidth="1"/>
    <col min="3" max="4" width="13.75" style="91" customWidth="1"/>
    <col min="5" max="5" width="12.625" style="91" customWidth="1"/>
    <col min="6" max="16384" width="12" style="91"/>
  </cols>
  <sheetData>
    <row r="1" spans="1:5" s="83" customFormat="1" ht="30">
      <c r="A1" s="481" t="s">
        <v>330</v>
      </c>
      <c r="B1" s="482"/>
      <c r="C1" s="482"/>
      <c r="D1" s="482"/>
      <c r="E1" s="482"/>
    </row>
    <row r="2" spans="1:5" s="84" customFormat="1" ht="33.950000000000003" customHeight="1">
      <c r="A2" s="483" t="s">
        <v>329</v>
      </c>
      <c r="B2" s="484"/>
      <c r="C2" s="484"/>
      <c r="D2" s="484"/>
      <c r="E2" s="484"/>
    </row>
    <row r="3" spans="1:5" s="85" customFormat="1" ht="21">
      <c r="A3" s="485" t="s">
        <v>328</v>
      </c>
      <c r="B3" s="486"/>
      <c r="C3" s="486"/>
      <c r="D3" s="486"/>
      <c r="E3" s="486"/>
    </row>
    <row r="4" spans="1:5" s="85" customFormat="1" ht="18.75" customHeight="1" thickBot="1">
      <c r="D4" s="487" t="s">
        <v>0</v>
      </c>
      <c r="E4" s="487"/>
    </row>
    <row r="5" spans="1:5" s="86" customFormat="1" ht="36" customHeight="1">
      <c r="A5" s="92" t="s">
        <v>305</v>
      </c>
      <c r="B5" s="23" t="s">
        <v>123</v>
      </c>
      <c r="C5" s="93" t="s">
        <v>306</v>
      </c>
      <c r="D5" s="93" t="s">
        <v>307</v>
      </c>
      <c r="E5" s="24" t="s">
        <v>124</v>
      </c>
    </row>
    <row r="6" spans="1:5" s="89" customFormat="1" ht="12" customHeight="1">
      <c r="A6" s="87"/>
      <c r="B6" s="88"/>
      <c r="C6" s="365"/>
      <c r="D6" s="365"/>
      <c r="E6" s="366"/>
    </row>
    <row r="7" spans="1:5" s="89" customFormat="1" ht="17.25" customHeight="1">
      <c r="A7" s="378">
        <f>A8+A22+A32+A19+A35+1</f>
        <v>10525545</v>
      </c>
      <c r="B7" s="353" t="s">
        <v>125</v>
      </c>
      <c r="C7" s="367">
        <f>C8+C19+C22+C32+C35</f>
        <v>11602609</v>
      </c>
      <c r="D7" s="367">
        <f>D8+D19+D22+D32+D35</f>
        <v>11134948</v>
      </c>
      <c r="E7" s="368">
        <f>E8+E19+E22+E32+E35</f>
        <v>467661</v>
      </c>
    </row>
    <row r="8" spans="1:5" s="89" customFormat="1" ht="17.25" customHeight="1">
      <c r="A8" s="379">
        <f>A9+A11+A15</f>
        <v>9119419</v>
      </c>
      <c r="B8" s="354" t="s">
        <v>116</v>
      </c>
      <c r="C8" s="369">
        <f>C9+C11+C15</f>
        <v>5578586</v>
      </c>
      <c r="D8" s="369">
        <f>D9+D11+D15</f>
        <v>8886162</v>
      </c>
      <c r="E8" s="368">
        <f>E9+E11+E15</f>
        <v>-3307576</v>
      </c>
    </row>
    <row r="9" spans="1:5" s="89" customFormat="1" ht="17.25" customHeight="1">
      <c r="A9" s="380">
        <f>A10</f>
        <v>7613991</v>
      </c>
      <c r="B9" s="355" t="s">
        <v>234</v>
      </c>
      <c r="C9" s="370">
        <f>C10</f>
        <v>4270740</v>
      </c>
      <c r="D9" s="370">
        <f>D10</f>
        <v>6528124</v>
      </c>
      <c r="E9" s="371">
        <f t="shared" ref="E9:E12" si="0">C9-D9</f>
        <v>-2257384</v>
      </c>
    </row>
    <row r="10" spans="1:5" s="89" customFormat="1" ht="17.25" customHeight="1">
      <c r="A10" s="380">
        <v>7613991</v>
      </c>
      <c r="B10" s="355" t="s">
        <v>235</v>
      </c>
      <c r="C10" s="370">
        <f>4298101+148-177682-8+1000+2591+611+145979</f>
        <v>4270740</v>
      </c>
      <c r="D10" s="370">
        <f>6558679+148-177682+1000+145979</f>
        <v>6528124</v>
      </c>
      <c r="E10" s="371">
        <f t="shared" si="0"/>
        <v>-2257384</v>
      </c>
    </row>
    <row r="11" spans="1:5" s="89" customFormat="1" ht="17.25" customHeight="1">
      <c r="A11" s="380">
        <f>A12+A13</f>
        <v>1382187</v>
      </c>
      <c r="B11" s="355" t="s">
        <v>236</v>
      </c>
      <c r="C11" s="370">
        <f>C12+C13</f>
        <v>1152558</v>
      </c>
      <c r="D11" s="384">
        <f>D12+D13</f>
        <v>2231629</v>
      </c>
      <c r="E11" s="371">
        <f t="shared" si="0"/>
        <v>-1079071</v>
      </c>
    </row>
    <row r="12" spans="1:5" s="89" customFormat="1" ht="17.25" customHeight="1">
      <c r="A12" s="380">
        <v>1211524</v>
      </c>
      <c r="B12" s="356" t="s">
        <v>270</v>
      </c>
      <c r="C12" s="370">
        <v>981895</v>
      </c>
      <c r="D12" s="370">
        <v>2060966</v>
      </c>
      <c r="E12" s="371">
        <f t="shared" si="0"/>
        <v>-1079071</v>
      </c>
    </row>
    <row r="13" spans="1:5" s="89" customFormat="1" ht="17.25" customHeight="1">
      <c r="A13" s="380">
        <v>170663</v>
      </c>
      <c r="B13" s="356" t="s">
        <v>272</v>
      </c>
      <c r="C13" s="370">
        <v>170663</v>
      </c>
      <c r="D13" s="370">
        <v>170663</v>
      </c>
      <c r="E13" s="371">
        <v>0</v>
      </c>
    </row>
    <row r="14" spans="1:5" s="89" customFormat="1" ht="17.25" customHeight="1">
      <c r="A14" s="380"/>
      <c r="B14" s="356" t="s">
        <v>271</v>
      </c>
      <c r="C14" s="370"/>
      <c r="D14" s="370"/>
      <c r="E14" s="371"/>
    </row>
    <row r="15" spans="1:5" s="89" customFormat="1" ht="17.25" customHeight="1">
      <c r="A15" s="380">
        <f>A16+A17+A18</f>
        <v>123241</v>
      </c>
      <c r="B15" s="357" t="s">
        <v>237</v>
      </c>
      <c r="C15" s="388">
        <f>C16+C17+C18</f>
        <v>155288</v>
      </c>
      <c r="D15" s="370">
        <f>D16+D17+D18</f>
        <v>126409</v>
      </c>
      <c r="E15" s="371">
        <f>C15-D15</f>
        <v>28879</v>
      </c>
    </row>
    <row r="16" spans="1:5" s="89" customFormat="1" ht="17.25" customHeight="1">
      <c r="A16" s="380">
        <v>20903</v>
      </c>
      <c r="B16" s="390" t="s">
        <v>296</v>
      </c>
      <c r="C16" s="388">
        <v>43915</v>
      </c>
      <c r="D16" s="370">
        <v>19196</v>
      </c>
      <c r="E16" s="371">
        <f>C16-D16</f>
        <v>24719</v>
      </c>
    </row>
    <row r="17" spans="1:5" s="89" customFormat="1" ht="17.25" customHeight="1">
      <c r="A17" s="381">
        <f>100217+148</f>
        <v>100365</v>
      </c>
      <c r="B17" s="390" t="s">
        <v>297</v>
      </c>
      <c r="C17" s="388">
        <v>109400</v>
      </c>
      <c r="D17" s="370">
        <v>105240</v>
      </c>
      <c r="E17" s="371">
        <f>C17-D17</f>
        <v>4160</v>
      </c>
    </row>
    <row r="18" spans="1:5" s="89" customFormat="1" ht="17.25" customHeight="1">
      <c r="A18" s="380">
        <v>1973</v>
      </c>
      <c r="B18" s="390" t="s">
        <v>298</v>
      </c>
      <c r="C18" s="388">
        <v>1973</v>
      </c>
      <c r="D18" s="370">
        <v>1973</v>
      </c>
      <c r="E18" s="371">
        <f>C18-D18</f>
        <v>0</v>
      </c>
    </row>
    <row r="19" spans="1:5" s="89" customFormat="1" ht="17.25" customHeight="1">
      <c r="A19" s="379">
        <f>A20</f>
        <v>1400000</v>
      </c>
      <c r="B19" s="391" t="s">
        <v>300</v>
      </c>
      <c r="C19" s="389">
        <f t="shared" ref="C19:E20" si="1">C20</f>
        <v>5982357</v>
      </c>
      <c r="D19" s="369">
        <f t="shared" si="1"/>
        <v>2198367</v>
      </c>
      <c r="E19" s="368">
        <f t="shared" si="1"/>
        <v>3783990</v>
      </c>
    </row>
    <row r="20" spans="1:5" s="89" customFormat="1" ht="17.25" customHeight="1">
      <c r="A20" s="380">
        <f>A21</f>
        <v>1400000</v>
      </c>
      <c r="B20" s="390" t="s">
        <v>299</v>
      </c>
      <c r="C20" s="388">
        <f t="shared" si="1"/>
        <v>5982357</v>
      </c>
      <c r="D20" s="370">
        <f t="shared" si="1"/>
        <v>2198367</v>
      </c>
      <c r="E20" s="371">
        <f t="shared" si="1"/>
        <v>3783990</v>
      </c>
    </row>
    <row r="21" spans="1:5" s="89" customFormat="1" ht="17.25" customHeight="1">
      <c r="A21" s="380">
        <v>1400000</v>
      </c>
      <c r="B21" s="355" t="s">
        <v>238</v>
      </c>
      <c r="C21" s="370">
        <v>5982357</v>
      </c>
      <c r="D21" s="370">
        <v>2198367</v>
      </c>
      <c r="E21" s="371">
        <f t="shared" ref="E21:E31" si="2">C21-D21</f>
        <v>3783990</v>
      </c>
    </row>
    <row r="22" spans="1:5" s="90" customFormat="1" ht="17.25" customHeight="1">
      <c r="A22" s="379">
        <f>A23+A26+A29</f>
        <v>320</v>
      </c>
      <c r="B22" s="354" t="s">
        <v>239</v>
      </c>
      <c r="C22" s="369">
        <f>C23+C26+C29</f>
        <v>204</v>
      </c>
      <c r="D22" s="369">
        <f>D23+D26+D29</f>
        <v>276</v>
      </c>
      <c r="E22" s="368">
        <f t="shared" si="2"/>
        <v>-72</v>
      </c>
    </row>
    <row r="23" spans="1:5" s="89" customFormat="1" ht="17.25" customHeight="1">
      <c r="A23" s="380">
        <f>A24-A25</f>
        <v>232</v>
      </c>
      <c r="B23" s="355" t="s">
        <v>240</v>
      </c>
      <c r="C23" s="370">
        <f>C24-C25</f>
        <v>191</v>
      </c>
      <c r="D23" s="370">
        <f>D24-D25</f>
        <v>255</v>
      </c>
      <c r="E23" s="371">
        <f t="shared" si="2"/>
        <v>-64</v>
      </c>
    </row>
    <row r="24" spans="1:5" s="89" customFormat="1" ht="17.25" customHeight="1">
      <c r="A24" s="380">
        <v>561</v>
      </c>
      <c r="B24" s="355" t="s">
        <v>241</v>
      </c>
      <c r="C24" s="370">
        <v>564</v>
      </c>
      <c r="D24" s="370">
        <v>564</v>
      </c>
      <c r="E24" s="371">
        <f t="shared" si="2"/>
        <v>0</v>
      </c>
    </row>
    <row r="25" spans="1:5" s="89" customFormat="1" ht="17.25" customHeight="1">
      <c r="A25" s="380">
        <v>329</v>
      </c>
      <c r="B25" s="355" t="s">
        <v>242</v>
      </c>
      <c r="C25" s="370">
        <v>373</v>
      </c>
      <c r="D25" s="370">
        <v>309</v>
      </c>
      <c r="E25" s="371">
        <f t="shared" si="2"/>
        <v>64</v>
      </c>
    </row>
    <row r="26" spans="1:5" s="320" customFormat="1" ht="17.25" customHeight="1">
      <c r="A26" s="380">
        <f>A27-A28</f>
        <v>68</v>
      </c>
      <c r="B26" s="357" t="s">
        <v>243</v>
      </c>
      <c r="C26" s="370">
        <f>C27-C28</f>
        <v>1</v>
      </c>
      <c r="D26" s="370">
        <f>D27-D28</f>
        <v>5</v>
      </c>
      <c r="E26" s="371">
        <f t="shared" si="2"/>
        <v>-4</v>
      </c>
    </row>
    <row r="27" spans="1:5" s="320" customFormat="1" ht="17.25" customHeight="1">
      <c r="A27" s="380">
        <v>552</v>
      </c>
      <c r="B27" s="357" t="s">
        <v>244</v>
      </c>
      <c r="C27" s="370">
        <v>552</v>
      </c>
      <c r="D27" s="370">
        <v>552</v>
      </c>
      <c r="E27" s="371">
        <f t="shared" si="2"/>
        <v>0</v>
      </c>
    </row>
    <row r="28" spans="1:5" s="89" customFormat="1" ht="17.25" customHeight="1">
      <c r="A28" s="380">
        <v>484</v>
      </c>
      <c r="B28" s="358" t="s">
        <v>245</v>
      </c>
      <c r="C28" s="372">
        <v>551</v>
      </c>
      <c r="D28" s="372">
        <v>547</v>
      </c>
      <c r="E28" s="371">
        <f t="shared" si="2"/>
        <v>4</v>
      </c>
    </row>
    <row r="29" spans="1:5" s="89" customFormat="1" ht="17.25" customHeight="1">
      <c r="A29" s="380">
        <f>A30-A31</f>
        <v>20</v>
      </c>
      <c r="B29" s="357" t="s">
        <v>117</v>
      </c>
      <c r="C29" s="372">
        <f>C30-C31</f>
        <v>12</v>
      </c>
      <c r="D29" s="372">
        <f>D30-D31</f>
        <v>16</v>
      </c>
      <c r="E29" s="371">
        <f t="shared" si="2"/>
        <v>-4</v>
      </c>
    </row>
    <row r="30" spans="1:5" s="89" customFormat="1" ht="17.25" customHeight="1">
      <c r="A30" s="380">
        <v>46</v>
      </c>
      <c r="B30" s="358" t="s">
        <v>246</v>
      </c>
      <c r="C30" s="372">
        <v>46</v>
      </c>
      <c r="D30" s="372">
        <v>46</v>
      </c>
      <c r="E30" s="371">
        <f t="shared" si="2"/>
        <v>0</v>
      </c>
    </row>
    <row r="31" spans="1:5" s="89" customFormat="1" ht="17.25" customHeight="1">
      <c r="A31" s="380">
        <v>26</v>
      </c>
      <c r="B31" s="358" t="s">
        <v>247</v>
      </c>
      <c r="C31" s="372">
        <v>34</v>
      </c>
      <c r="D31" s="372">
        <v>30</v>
      </c>
      <c r="E31" s="371">
        <f t="shared" si="2"/>
        <v>4</v>
      </c>
    </row>
    <row r="32" spans="1:5" s="90" customFormat="1" ht="17.25" customHeight="1">
      <c r="A32" s="379">
        <f>A33</f>
        <v>2908</v>
      </c>
      <c r="B32" s="353" t="s">
        <v>248</v>
      </c>
      <c r="C32" s="367">
        <f t="shared" ref="C32:E33" si="3">C33</f>
        <v>4475</v>
      </c>
      <c r="D32" s="367">
        <f t="shared" si="3"/>
        <v>4186</v>
      </c>
      <c r="E32" s="368">
        <f t="shared" si="3"/>
        <v>289</v>
      </c>
    </row>
    <row r="33" spans="1:12" s="89" customFormat="1" ht="17.25" customHeight="1">
      <c r="A33" s="380">
        <f>A34</f>
        <v>2908</v>
      </c>
      <c r="B33" s="357" t="s">
        <v>249</v>
      </c>
      <c r="C33" s="372">
        <f t="shared" si="3"/>
        <v>4475</v>
      </c>
      <c r="D33" s="372">
        <f t="shared" si="3"/>
        <v>4186</v>
      </c>
      <c r="E33" s="371">
        <f t="shared" si="3"/>
        <v>289</v>
      </c>
    </row>
    <row r="34" spans="1:12" s="89" customFormat="1" ht="17.25" customHeight="1">
      <c r="A34" s="380">
        <v>2908</v>
      </c>
      <c r="B34" s="358" t="s">
        <v>250</v>
      </c>
      <c r="C34" s="372">
        <f>5086-611</f>
        <v>4475</v>
      </c>
      <c r="D34" s="372">
        <v>4186</v>
      </c>
      <c r="E34" s="371">
        <f>C34-D34</f>
        <v>289</v>
      </c>
    </row>
    <row r="35" spans="1:12" s="90" customFormat="1" ht="17.25" customHeight="1">
      <c r="A35" s="379">
        <f t="shared" ref="A35:E35" si="4">A36</f>
        <v>2897</v>
      </c>
      <c r="B35" s="353" t="s">
        <v>251</v>
      </c>
      <c r="C35" s="367">
        <f t="shared" si="4"/>
        <v>36987</v>
      </c>
      <c r="D35" s="367">
        <f t="shared" si="4"/>
        <v>45957</v>
      </c>
      <c r="E35" s="368">
        <f t="shared" si="4"/>
        <v>-8970</v>
      </c>
    </row>
    <row r="36" spans="1:12" s="89" customFormat="1" ht="17.25" customHeight="1">
      <c r="A36" s="380">
        <f>A37-A38+A39-A40+A43-A44+A41-A42</f>
        <v>2897</v>
      </c>
      <c r="B36" s="355" t="s">
        <v>369</v>
      </c>
      <c r="C36" s="372">
        <f>C37-C38+C39-C40+C43-C44+C41-C42</f>
        <v>36987</v>
      </c>
      <c r="D36" s="384">
        <f t="shared" ref="D36:E36" si="5">D37-D38+D39-D40+D43-D44+D41-D42</f>
        <v>45957</v>
      </c>
      <c r="E36" s="371">
        <f t="shared" si="5"/>
        <v>-8970</v>
      </c>
      <c r="H36" s="90"/>
      <c r="I36" s="90"/>
      <c r="J36" s="90"/>
      <c r="K36" s="90"/>
      <c r="L36" s="90"/>
    </row>
    <row r="37" spans="1:12" s="89" customFormat="1" ht="17.25" customHeight="1">
      <c r="A37" s="380">
        <v>5248</v>
      </c>
      <c r="B37" s="358" t="s">
        <v>252</v>
      </c>
      <c r="C37" s="372">
        <v>5315</v>
      </c>
      <c r="D37" s="372">
        <v>5323</v>
      </c>
      <c r="E37" s="371">
        <f t="shared" ref="E37:E44" si="6">C37-D37</f>
        <v>-8</v>
      </c>
      <c r="H37" s="90"/>
      <c r="I37" s="90"/>
      <c r="J37" s="90"/>
      <c r="K37" s="90"/>
      <c r="L37" s="90"/>
    </row>
    <row r="38" spans="1:12" s="89" customFormat="1" ht="17.25" customHeight="1">
      <c r="A38" s="380">
        <v>2566</v>
      </c>
      <c r="B38" s="358" t="s">
        <v>253</v>
      </c>
      <c r="C38" s="372">
        <v>2597</v>
      </c>
      <c r="D38" s="372">
        <v>2598</v>
      </c>
      <c r="E38" s="371">
        <f t="shared" si="6"/>
        <v>-1</v>
      </c>
      <c r="H38" s="90"/>
      <c r="I38" s="90"/>
      <c r="J38" s="90"/>
      <c r="K38" s="90"/>
      <c r="L38" s="90"/>
    </row>
    <row r="39" spans="1:12" s="89" customFormat="1" ht="17.25" customHeight="1">
      <c r="A39" s="380">
        <v>429934</v>
      </c>
      <c r="B39" s="358" t="s">
        <v>254</v>
      </c>
      <c r="C39" s="372">
        <v>474815</v>
      </c>
      <c r="D39" s="372">
        <v>457815</v>
      </c>
      <c r="E39" s="371">
        <f t="shared" si="6"/>
        <v>17000</v>
      </c>
      <c r="H39" s="90"/>
      <c r="I39" s="90"/>
      <c r="J39" s="90"/>
      <c r="K39" s="90"/>
      <c r="L39" s="90"/>
    </row>
    <row r="40" spans="1:12" s="89" customFormat="1" ht="17.25" customHeight="1">
      <c r="A40" s="380">
        <v>429719</v>
      </c>
      <c r="B40" s="358" t="s">
        <v>255</v>
      </c>
      <c r="C40" s="372">
        <v>440605</v>
      </c>
      <c r="D40" s="372">
        <v>414601</v>
      </c>
      <c r="E40" s="371">
        <f t="shared" si="6"/>
        <v>26004</v>
      </c>
      <c r="H40" s="90"/>
      <c r="I40" s="90"/>
      <c r="J40" s="90"/>
      <c r="K40" s="90"/>
      <c r="L40" s="90"/>
    </row>
    <row r="41" spans="1:12" s="89" customFormat="1" ht="17.25" customHeight="1">
      <c r="A41" s="380"/>
      <c r="B41" s="358" t="s">
        <v>303</v>
      </c>
      <c r="C41" s="372">
        <v>85000</v>
      </c>
      <c r="D41" s="372">
        <v>79000</v>
      </c>
      <c r="E41" s="371">
        <f t="shared" ref="E41:E42" si="7">C41-D41</f>
        <v>6000</v>
      </c>
      <c r="H41" s="90"/>
      <c r="I41" s="90"/>
      <c r="J41" s="90"/>
      <c r="K41" s="90"/>
      <c r="L41" s="90"/>
    </row>
    <row r="42" spans="1:12" s="89" customFormat="1" ht="17.25" customHeight="1">
      <c r="A42" s="380"/>
      <c r="B42" s="358" t="s">
        <v>304</v>
      </c>
      <c r="C42" s="372">
        <v>84991</v>
      </c>
      <c r="D42" s="372">
        <v>78992</v>
      </c>
      <c r="E42" s="371">
        <f t="shared" si="7"/>
        <v>5999</v>
      </c>
      <c r="H42" s="90"/>
      <c r="I42" s="90"/>
      <c r="J42" s="90"/>
      <c r="K42" s="90"/>
      <c r="L42" s="90"/>
    </row>
    <row r="43" spans="1:12" s="89" customFormat="1" ht="17.25" customHeight="1">
      <c r="A43" s="380"/>
      <c r="B43" s="358" t="s">
        <v>301</v>
      </c>
      <c r="C43" s="372">
        <v>100000</v>
      </c>
      <c r="D43" s="372">
        <v>98700</v>
      </c>
      <c r="E43" s="371">
        <f t="shared" si="6"/>
        <v>1300</v>
      </c>
      <c r="H43" s="90"/>
      <c r="I43" s="90"/>
      <c r="J43" s="90"/>
      <c r="K43" s="90"/>
      <c r="L43" s="90"/>
    </row>
    <row r="44" spans="1:12" s="89" customFormat="1" ht="17.25" customHeight="1">
      <c r="A44" s="380"/>
      <c r="B44" s="358" t="s">
        <v>302</v>
      </c>
      <c r="C44" s="372">
        <v>99950</v>
      </c>
      <c r="D44" s="372">
        <v>98690</v>
      </c>
      <c r="E44" s="371">
        <f t="shared" si="6"/>
        <v>1260</v>
      </c>
    </row>
    <row r="45" spans="1:12" s="86" customFormat="1" ht="23.25" customHeight="1" thickBot="1">
      <c r="A45" s="382">
        <f>A7</f>
        <v>10525545</v>
      </c>
      <c r="B45" s="359" t="s">
        <v>256</v>
      </c>
      <c r="C45" s="373">
        <f>C7</f>
        <v>11602609</v>
      </c>
      <c r="D45" s="373">
        <f>D7</f>
        <v>11134948</v>
      </c>
      <c r="E45" s="374">
        <f>E7</f>
        <v>467661</v>
      </c>
    </row>
    <row r="46" spans="1:12" s="321" customFormat="1" ht="17.25" customHeight="1">
      <c r="A46" s="383">
        <f>A47</f>
        <v>3915</v>
      </c>
      <c r="B46" s="360" t="s">
        <v>257</v>
      </c>
      <c r="C46" s="375">
        <f>C47</f>
        <v>3723</v>
      </c>
      <c r="D46" s="375">
        <f>D47</f>
        <v>3819</v>
      </c>
      <c r="E46" s="376">
        <f>E47</f>
        <v>-96</v>
      </c>
    </row>
    <row r="47" spans="1:12" s="90" customFormat="1" ht="17.25" customHeight="1">
      <c r="A47" s="379">
        <f>A48+A52</f>
        <v>3915</v>
      </c>
      <c r="B47" s="361" t="s">
        <v>258</v>
      </c>
      <c r="C47" s="367">
        <f>C48+C52</f>
        <v>3723</v>
      </c>
      <c r="D47" s="367">
        <f>D48+D52</f>
        <v>3819</v>
      </c>
      <c r="E47" s="368">
        <f t="shared" ref="E47:E53" si="8">C47-D47</f>
        <v>-96</v>
      </c>
    </row>
    <row r="48" spans="1:12" s="89" customFormat="1" ht="17.25" customHeight="1">
      <c r="A48" s="380">
        <f>A49+A50+A51+1</f>
        <v>3850</v>
      </c>
      <c r="B48" s="362" t="s">
        <v>259</v>
      </c>
      <c r="C48" s="372">
        <f>C49+C50+C51</f>
        <v>3648</v>
      </c>
      <c r="D48" s="372">
        <f>D49+D50+D51</f>
        <v>3749</v>
      </c>
      <c r="E48" s="371">
        <f t="shared" si="8"/>
        <v>-101</v>
      </c>
    </row>
    <row r="49" spans="1:5" s="89" customFormat="1" ht="17.25" customHeight="1">
      <c r="A49" s="380">
        <v>11</v>
      </c>
      <c r="B49" s="362" t="s">
        <v>260</v>
      </c>
      <c r="C49" s="372">
        <v>9</v>
      </c>
      <c r="D49" s="372">
        <v>10</v>
      </c>
      <c r="E49" s="371">
        <f t="shared" si="8"/>
        <v>-1</v>
      </c>
    </row>
    <row r="50" spans="1:5" s="89" customFormat="1" ht="17.25" customHeight="1">
      <c r="A50" s="380">
        <v>2</v>
      </c>
      <c r="B50" s="362" t="s">
        <v>261</v>
      </c>
      <c r="C50" s="372">
        <v>2</v>
      </c>
      <c r="D50" s="372">
        <v>2</v>
      </c>
      <c r="E50" s="371">
        <f t="shared" si="8"/>
        <v>0</v>
      </c>
    </row>
    <row r="51" spans="1:5" s="89" customFormat="1" ht="17.25" customHeight="1">
      <c r="A51" s="380">
        <v>3836</v>
      </c>
      <c r="B51" s="362" t="s">
        <v>262</v>
      </c>
      <c r="C51" s="372">
        <v>3637</v>
      </c>
      <c r="D51" s="372">
        <v>3737</v>
      </c>
      <c r="E51" s="371">
        <f t="shared" si="8"/>
        <v>-100</v>
      </c>
    </row>
    <row r="52" spans="1:5" s="89" customFormat="1" ht="17.25" customHeight="1">
      <c r="A52" s="380">
        <f>A53</f>
        <v>65</v>
      </c>
      <c r="B52" s="362" t="s">
        <v>263</v>
      </c>
      <c r="C52" s="372">
        <f>C53</f>
        <v>75</v>
      </c>
      <c r="D52" s="372">
        <f>D53</f>
        <v>70</v>
      </c>
      <c r="E52" s="371">
        <f t="shared" si="8"/>
        <v>5</v>
      </c>
    </row>
    <row r="53" spans="1:5" s="89" customFormat="1" ht="17.25" customHeight="1">
      <c r="A53" s="380">
        <v>65</v>
      </c>
      <c r="B53" s="362" t="s">
        <v>264</v>
      </c>
      <c r="C53" s="372">
        <v>75</v>
      </c>
      <c r="D53" s="372">
        <v>70</v>
      </c>
      <c r="E53" s="371">
        <f t="shared" si="8"/>
        <v>5</v>
      </c>
    </row>
    <row r="54" spans="1:5" s="90" customFormat="1" ht="17.25" customHeight="1">
      <c r="A54" s="379">
        <f>A55</f>
        <v>10521630</v>
      </c>
      <c r="B54" s="361" t="s">
        <v>265</v>
      </c>
      <c r="C54" s="367">
        <f t="shared" ref="C54:E56" si="9">C55</f>
        <v>11598886</v>
      </c>
      <c r="D54" s="367">
        <f t="shared" si="9"/>
        <v>11131129</v>
      </c>
      <c r="E54" s="368">
        <f t="shared" si="9"/>
        <v>467757</v>
      </c>
    </row>
    <row r="55" spans="1:5" s="90" customFormat="1" ht="17.25" customHeight="1">
      <c r="A55" s="379">
        <f>A56</f>
        <v>10521630</v>
      </c>
      <c r="B55" s="361" t="s">
        <v>266</v>
      </c>
      <c r="C55" s="367">
        <f t="shared" si="9"/>
        <v>11598886</v>
      </c>
      <c r="D55" s="367">
        <f t="shared" si="9"/>
        <v>11131129</v>
      </c>
      <c r="E55" s="368">
        <f t="shared" si="9"/>
        <v>467757</v>
      </c>
    </row>
    <row r="56" spans="1:5" s="89" customFormat="1" ht="17.25" customHeight="1">
      <c r="A56" s="380">
        <f>A57</f>
        <v>10521630</v>
      </c>
      <c r="B56" s="362" t="s">
        <v>267</v>
      </c>
      <c r="C56" s="372">
        <f t="shared" si="9"/>
        <v>11598886</v>
      </c>
      <c r="D56" s="372">
        <f t="shared" si="9"/>
        <v>11131129</v>
      </c>
      <c r="E56" s="371">
        <f t="shared" si="9"/>
        <v>467757</v>
      </c>
    </row>
    <row r="57" spans="1:5" s="89" customFormat="1" ht="17.25" customHeight="1">
      <c r="A57" s="380">
        <f>10521482+148</f>
        <v>10521630</v>
      </c>
      <c r="B57" s="362" t="s">
        <v>268</v>
      </c>
      <c r="C57" s="372">
        <f>11626850+148-177682+2591+1000+145979</f>
        <v>11598886</v>
      </c>
      <c r="D57" s="372">
        <f>11161684+148-177682+1000+145979</f>
        <v>11131129</v>
      </c>
      <c r="E57" s="371">
        <f>C57-D57</f>
        <v>467757</v>
      </c>
    </row>
    <row r="58" spans="1:5" s="89" customFormat="1" ht="15.75" customHeight="1">
      <c r="A58" s="378"/>
      <c r="B58" s="363"/>
      <c r="C58" s="367"/>
      <c r="D58" s="367"/>
      <c r="E58" s="368"/>
    </row>
    <row r="59" spans="1:5" s="89" customFormat="1" ht="16.7" customHeight="1">
      <c r="A59" s="380"/>
      <c r="B59" s="364"/>
      <c r="C59" s="372"/>
      <c r="D59" s="372"/>
      <c r="E59" s="371"/>
    </row>
    <row r="60" spans="1:5" s="89" customFormat="1" ht="21" customHeight="1">
      <c r="A60" s="380"/>
      <c r="B60" s="364"/>
      <c r="C60" s="372"/>
      <c r="D60" s="372"/>
      <c r="E60" s="371"/>
    </row>
    <row r="61" spans="1:5" s="89" customFormat="1" ht="21" customHeight="1">
      <c r="A61" s="380"/>
      <c r="B61" s="364"/>
      <c r="C61" s="372"/>
      <c r="D61" s="372"/>
      <c r="E61" s="371"/>
    </row>
    <row r="62" spans="1:5" s="89" customFormat="1" ht="21" customHeight="1">
      <c r="A62" s="380"/>
      <c r="B62" s="364"/>
      <c r="C62" s="372"/>
      <c r="D62" s="372"/>
      <c r="E62" s="371"/>
    </row>
    <row r="63" spans="1:5" s="89" customFormat="1" ht="18.95" customHeight="1">
      <c r="A63" s="380"/>
      <c r="B63" s="364"/>
      <c r="C63" s="372"/>
      <c r="D63" s="372"/>
      <c r="E63" s="371"/>
    </row>
    <row r="64" spans="1:5" s="89" customFormat="1" ht="16.7" customHeight="1">
      <c r="A64" s="380"/>
      <c r="B64" s="364"/>
      <c r="C64" s="372"/>
      <c r="D64" s="372"/>
      <c r="E64" s="371"/>
    </row>
    <row r="65" spans="1:5" s="89" customFormat="1" ht="21" customHeight="1">
      <c r="A65" s="380"/>
      <c r="B65" s="364"/>
      <c r="C65" s="372"/>
      <c r="D65" s="372"/>
      <c r="E65" s="371"/>
    </row>
    <row r="66" spans="1:5" s="89" customFormat="1" ht="21" customHeight="1">
      <c r="A66" s="380"/>
      <c r="B66" s="364"/>
      <c r="C66" s="372"/>
      <c r="D66" s="372"/>
      <c r="E66" s="371"/>
    </row>
    <row r="67" spans="1:5" s="89" customFormat="1" ht="21" customHeight="1">
      <c r="A67" s="380"/>
      <c r="B67" s="364"/>
      <c r="C67" s="372"/>
      <c r="D67" s="372"/>
      <c r="E67" s="371"/>
    </row>
    <row r="68" spans="1:5" s="89" customFormat="1" ht="21" customHeight="1">
      <c r="A68" s="380"/>
      <c r="B68" s="364"/>
      <c r="C68" s="372"/>
      <c r="D68" s="372"/>
      <c r="E68" s="371"/>
    </row>
    <row r="69" spans="1:5" s="89" customFormat="1" ht="21" customHeight="1">
      <c r="A69" s="380"/>
      <c r="B69" s="364"/>
      <c r="C69" s="372"/>
      <c r="D69" s="372"/>
      <c r="E69" s="371"/>
    </row>
    <row r="70" spans="1:5" s="89" customFormat="1" ht="30.2" customHeight="1">
      <c r="A70" s="380"/>
      <c r="B70" s="364"/>
      <c r="C70" s="372"/>
      <c r="D70" s="372"/>
      <c r="E70" s="371"/>
    </row>
    <row r="71" spans="1:5" s="89" customFormat="1" ht="24" customHeight="1">
      <c r="A71" s="380"/>
      <c r="B71" s="364"/>
      <c r="C71" s="372"/>
      <c r="D71" s="372"/>
      <c r="E71" s="371"/>
    </row>
    <row r="72" spans="1:5" s="89" customFormat="1" ht="21" customHeight="1">
      <c r="A72" s="380"/>
      <c r="B72" s="364"/>
      <c r="C72" s="372"/>
      <c r="D72" s="372"/>
      <c r="E72" s="371"/>
    </row>
    <row r="73" spans="1:5" s="89" customFormat="1" ht="136.5" customHeight="1">
      <c r="A73" s="380"/>
      <c r="B73" s="364"/>
      <c r="C73" s="372"/>
      <c r="D73" s="372"/>
      <c r="E73" s="371"/>
    </row>
    <row r="74" spans="1:5" s="321" customFormat="1" ht="21.75" customHeight="1" thickBot="1">
      <c r="A74" s="382">
        <f>A46+A54</f>
        <v>10525545</v>
      </c>
      <c r="B74" s="359" t="s">
        <v>269</v>
      </c>
      <c r="C74" s="373">
        <f>C46+C54</f>
        <v>11602609</v>
      </c>
      <c r="D74" s="373">
        <f>D46+D54</f>
        <v>11134948</v>
      </c>
      <c r="E74" s="377">
        <f>E46+E54</f>
        <v>467661</v>
      </c>
    </row>
    <row r="77" spans="1:5" ht="21">
      <c r="D77" s="310"/>
    </row>
  </sheetData>
  <mergeCells count="4">
    <mergeCell ref="A1:E1"/>
    <mergeCell ref="A2:E2"/>
    <mergeCell ref="A3:E3"/>
    <mergeCell ref="D4:E4"/>
  </mergeCells>
  <phoneticPr fontId="40" type="noConversion"/>
  <printOptions horizontalCentered="1"/>
  <pageMargins left="0.59055118110236227" right="0.59055118110236227" top="0.94488188976377963" bottom="0.94488188976377963" header="0.47244094488188981" footer="0.47244094488188981"/>
  <pageSetup paperSize="9" scale="90" firstPageNumber="17" orientation="portrait" useFirstPageNumber="1" r:id="rId1"/>
  <headerFooter alignWithMargins="0">
    <oddFooter>&amp;C&amp;"Times New Roman,標準"&amp;13&amp;P</oddFooter>
  </headerFooter>
  <legacyDrawing r:id="rId2"/>
</worksheet>
</file>

<file path=xl/worksheets/sheet11.xml><?xml version="1.0" encoding="utf-8"?>
<worksheet xmlns="http://schemas.openxmlformats.org/spreadsheetml/2006/main" xmlns:r="http://schemas.openxmlformats.org/officeDocument/2006/relationships">
  <sheetPr codeName="Sheet37"/>
  <dimension ref="A1:O21"/>
  <sheetViews>
    <sheetView showGridLines="0" topLeftCell="A16" workbookViewId="0">
      <selection activeCell="B30" sqref="B30"/>
    </sheetView>
  </sheetViews>
  <sheetFormatPr defaultColWidth="12" defaultRowHeight="20.25"/>
  <cols>
    <col min="1" max="1" width="28.875" style="141" customWidth="1"/>
    <col min="2" max="2" width="20.5" style="141" customWidth="1"/>
    <col min="3" max="3" width="40.875" style="141" customWidth="1"/>
    <col min="4" max="16384" width="12" style="141"/>
  </cols>
  <sheetData>
    <row r="1" spans="1:15" s="96" customFormat="1" ht="27.75">
      <c r="A1" s="441" t="s">
        <v>75</v>
      </c>
      <c r="B1" s="442"/>
      <c r="C1" s="490"/>
    </row>
    <row r="2" spans="1:15" s="97" customFormat="1" ht="30">
      <c r="A2" s="444" t="s">
        <v>76</v>
      </c>
      <c r="B2" s="444"/>
      <c r="C2" s="491"/>
    </row>
    <row r="3" spans="1:15" s="111" customFormat="1" ht="19.5">
      <c r="A3" s="468" t="s">
        <v>274</v>
      </c>
      <c r="B3" s="469"/>
      <c r="C3" s="492"/>
    </row>
    <row r="4" spans="1:15" s="111" customFormat="1" ht="19.5" thickBot="1">
      <c r="A4" s="397"/>
      <c r="B4" s="397"/>
      <c r="C4" s="12" t="s">
        <v>77</v>
      </c>
    </row>
    <row r="5" spans="1:15" s="111" customFormat="1" ht="30" customHeight="1">
      <c r="A5" s="167" t="s">
        <v>78</v>
      </c>
      <c r="B5" s="168" t="s">
        <v>79</v>
      </c>
      <c r="C5" s="182" t="s">
        <v>80</v>
      </c>
    </row>
    <row r="6" spans="1:15" s="136" customFormat="1" ht="12" customHeight="1">
      <c r="A6" s="170"/>
      <c r="B6" s="171"/>
      <c r="C6" s="172"/>
    </row>
    <row r="7" spans="1:15" s="138" customFormat="1" ht="36" customHeight="1">
      <c r="A7" s="1" t="s">
        <v>81</v>
      </c>
      <c r="B7" s="174">
        <v>20</v>
      </c>
      <c r="C7" s="493" t="s">
        <v>435</v>
      </c>
    </row>
    <row r="8" spans="1:15" s="138" customFormat="1" ht="36" customHeight="1">
      <c r="A8" s="407" t="s">
        <v>428</v>
      </c>
      <c r="B8" s="174">
        <v>1</v>
      </c>
      <c r="C8" s="494"/>
    </row>
    <row r="9" spans="1:15" s="138" customFormat="1" ht="36" customHeight="1">
      <c r="A9" s="1" t="s">
        <v>82</v>
      </c>
      <c r="B9" s="174">
        <v>1</v>
      </c>
      <c r="C9" s="494"/>
    </row>
    <row r="10" spans="1:15" s="136" customFormat="1" ht="36" customHeight="1">
      <c r="A10" s="1"/>
      <c r="B10" s="174"/>
      <c r="C10" s="494"/>
    </row>
    <row r="11" spans="1:15" s="138" customFormat="1" ht="36" customHeight="1">
      <c r="A11" s="19"/>
      <c r="B11" s="175"/>
      <c r="C11" s="494"/>
      <c r="D11" s="136"/>
      <c r="E11" s="136"/>
      <c r="F11" s="136"/>
      <c r="G11" s="136"/>
      <c r="H11" s="136"/>
      <c r="I11" s="136"/>
      <c r="J11" s="136"/>
      <c r="K11" s="136"/>
      <c r="L11" s="136"/>
      <c r="M11" s="136"/>
      <c r="N11" s="136"/>
      <c r="O11" s="136"/>
    </row>
    <row r="12" spans="1:15" s="136" customFormat="1" ht="36" customHeight="1">
      <c r="A12" s="169"/>
      <c r="B12" s="174"/>
      <c r="C12" s="494"/>
    </row>
    <row r="13" spans="1:15" s="136" customFormat="1" ht="33.950000000000003" customHeight="1">
      <c r="A13" s="176"/>
      <c r="B13" s="177"/>
      <c r="C13" s="178"/>
    </row>
    <row r="14" spans="1:15" s="138" customFormat="1" ht="33.950000000000003" customHeight="1">
      <c r="A14" s="15"/>
      <c r="B14" s="177"/>
      <c r="C14" s="179"/>
      <c r="D14" s="136"/>
      <c r="E14" s="136"/>
      <c r="F14" s="136"/>
      <c r="G14" s="136"/>
      <c r="H14" s="136"/>
      <c r="I14" s="136"/>
      <c r="J14" s="136"/>
      <c r="K14" s="136"/>
      <c r="L14" s="136"/>
      <c r="M14" s="136"/>
      <c r="N14" s="136"/>
      <c r="O14" s="136"/>
    </row>
    <row r="15" spans="1:15" s="138" customFormat="1" ht="33.950000000000003" customHeight="1">
      <c r="A15" s="15"/>
      <c r="B15" s="177"/>
      <c r="C15" s="179"/>
      <c r="D15" s="136"/>
      <c r="E15" s="136"/>
      <c r="F15" s="136"/>
      <c r="G15" s="136"/>
      <c r="H15" s="136"/>
      <c r="I15" s="136"/>
      <c r="J15" s="136"/>
      <c r="K15" s="136"/>
      <c r="L15" s="136"/>
      <c r="M15" s="136"/>
      <c r="N15" s="136"/>
      <c r="O15" s="136"/>
    </row>
    <row r="16" spans="1:15" s="138" customFormat="1" ht="33.950000000000003" customHeight="1">
      <c r="A16" s="15"/>
      <c r="B16" s="177"/>
      <c r="C16" s="179"/>
      <c r="D16" s="136"/>
      <c r="E16" s="136"/>
      <c r="F16" s="136"/>
      <c r="G16" s="136"/>
      <c r="H16" s="136"/>
      <c r="I16" s="136"/>
      <c r="J16" s="136"/>
      <c r="K16" s="136"/>
      <c r="L16" s="136"/>
      <c r="M16" s="136"/>
      <c r="N16" s="136"/>
      <c r="O16" s="136"/>
    </row>
    <row r="17" spans="1:15" s="136" customFormat="1" ht="33.950000000000003" customHeight="1">
      <c r="A17" s="15"/>
      <c r="B17" s="177"/>
      <c r="C17" s="179"/>
      <c r="D17" s="401"/>
      <c r="E17" s="401"/>
      <c r="F17" s="401"/>
      <c r="G17" s="401"/>
      <c r="H17" s="401"/>
      <c r="I17" s="401"/>
      <c r="J17" s="401"/>
      <c r="K17" s="401"/>
      <c r="L17" s="401"/>
      <c r="M17" s="401"/>
      <c r="N17" s="401"/>
      <c r="O17" s="401"/>
    </row>
    <row r="18" spans="1:15" s="136" customFormat="1" ht="71.25" customHeight="1">
      <c r="A18" s="15"/>
      <c r="B18" s="177"/>
      <c r="C18" s="179"/>
      <c r="D18" s="401"/>
      <c r="E18" s="401"/>
      <c r="F18" s="401"/>
      <c r="G18" s="401"/>
      <c r="H18" s="401"/>
      <c r="I18" s="401"/>
      <c r="J18" s="401"/>
      <c r="K18" s="401"/>
      <c r="L18" s="401"/>
      <c r="M18" s="401"/>
      <c r="N18" s="401"/>
      <c r="O18" s="401"/>
    </row>
    <row r="19" spans="1:15" s="136" customFormat="1" ht="85.5" customHeight="1">
      <c r="A19" s="15"/>
      <c r="B19" s="177"/>
      <c r="C19" s="179"/>
      <c r="D19" s="401"/>
      <c r="E19" s="401"/>
      <c r="F19" s="401"/>
      <c r="G19" s="401"/>
      <c r="H19" s="401"/>
      <c r="I19" s="401"/>
      <c r="J19" s="401"/>
      <c r="K19" s="401"/>
      <c r="L19" s="401"/>
      <c r="M19" s="401"/>
      <c r="N19" s="401"/>
      <c r="O19" s="401"/>
    </row>
    <row r="20" spans="1:15" s="136" customFormat="1" ht="26.25" customHeight="1" thickBot="1">
      <c r="A20" s="336" t="s">
        <v>168</v>
      </c>
      <c r="B20" s="180">
        <f>SUM(B7:B9)</f>
        <v>22</v>
      </c>
      <c r="C20" s="181"/>
      <c r="D20" s="401"/>
      <c r="E20" s="401"/>
      <c r="F20" s="401"/>
      <c r="G20" s="401"/>
      <c r="H20" s="401"/>
      <c r="I20" s="401"/>
      <c r="J20" s="401"/>
      <c r="K20" s="401"/>
      <c r="L20" s="401"/>
      <c r="M20" s="401"/>
      <c r="N20" s="401"/>
      <c r="O20" s="401"/>
    </row>
    <row r="21" spans="1:15" ht="38.25" customHeight="1">
      <c r="A21" s="488" t="s">
        <v>430</v>
      </c>
      <c r="B21" s="489"/>
      <c r="C21" s="489"/>
      <c r="D21" s="401"/>
      <c r="E21" s="401"/>
      <c r="F21" s="401"/>
      <c r="G21" s="401"/>
      <c r="H21" s="401"/>
      <c r="I21" s="401"/>
      <c r="J21" s="401"/>
      <c r="K21" s="401"/>
      <c r="L21" s="401"/>
      <c r="M21" s="401"/>
      <c r="N21" s="401"/>
      <c r="O21" s="401"/>
    </row>
  </sheetData>
  <mergeCells count="5">
    <mergeCell ref="A21:C21"/>
    <mergeCell ref="A1:C1"/>
    <mergeCell ref="A2:C2"/>
    <mergeCell ref="A3:C3"/>
    <mergeCell ref="C7:C12"/>
  </mergeCells>
  <phoneticPr fontId="3" type="noConversion"/>
  <printOptions horizontalCentered="1"/>
  <pageMargins left="0.59055118110236227" right="0.59055118110236227" top="0.94488188976377963" bottom="0.94488188976377963" header="0.47244094488188981" footer="0.47244094488188981"/>
  <pageSetup paperSize="9" firstPageNumber="19" orientation="portrait" useFirstPageNumber="1" r:id="rId1"/>
  <headerFooter alignWithMargins="0">
    <oddFooter>&amp;C&amp;"Times New Roman,標準"&amp;P</oddFooter>
  </headerFooter>
</worksheet>
</file>

<file path=xl/worksheets/sheet12.xml><?xml version="1.0" encoding="utf-8"?>
<worksheet xmlns="http://schemas.openxmlformats.org/spreadsheetml/2006/main" xmlns:r="http://schemas.openxmlformats.org/officeDocument/2006/relationships">
  <sheetPr codeName="Sheet38"/>
  <dimension ref="A1:L16"/>
  <sheetViews>
    <sheetView showGridLines="0" topLeftCell="A13" workbookViewId="0">
      <selection activeCell="A15" sqref="A15"/>
    </sheetView>
  </sheetViews>
  <sheetFormatPr defaultColWidth="12" defaultRowHeight="20.25"/>
  <cols>
    <col min="1" max="1" width="28.875" style="266" customWidth="1"/>
    <col min="2" max="2" width="20.5" style="266" customWidth="1"/>
    <col min="3" max="3" width="40.875" style="266" customWidth="1"/>
    <col min="4" max="16384" width="12" style="266"/>
  </cols>
  <sheetData>
    <row r="1" spans="1:12" s="252" customFormat="1" ht="27.75">
      <c r="A1" s="495" t="s">
        <v>75</v>
      </c>
      <c r="B1" s="496"/>
      <c r="C1" s="497"/>
    </row>
    <row r="2" spans="1:12" s="253" customFormat="1" ht="30">
      <c r="A2" s="498" t="s">
        <v>83</v>
      </c>
      <c r="B2" s="498"/>
      <c r="C2" s="499"/>
    </row>
    <row r="3" spans="1:12" s="251" customFormat="1" ht="19.5">
      <c r="A3" s="500" t="s">
        <v>274</v>
      </c>
      <c r="B3" s="501"/>
      <c r="C3" s="502"/>
    </row>
    <row r="4" spans="1:12" s="251" customFormat="1" ht="19.5" thickBot="1">
      <c r="A4" s="398"/>
      <c r="B4" s="398"/>
      <c r="C4" s="245" t="s">
        <v>0</v>
      </c>
    </row>
    <row r="5" spans="1:12" s="251" customFormat="1" ht="30" customHeight="1">
      <c r="A5" s="254" t="s">
        <v>84</v>
      </c>
      <c r="B5" s="255" t="s">
        <v>85</v>
      </c>
      <c r="C5" s="256" t="s">
        <v>145</v>
      </c>
    </row>
    <row r="6" spans="1:12" s="251" customFormat="1" ht="12" customHeight="1">
      <c r="A6" s="257"/>
      <c r="B6" s="258"/>
      <c r="C6" s="259"/>
    </row>
    <row r="7" spans="1:12" s="263" customFormat="1" ht="46.5" customHeight="1">
      <c r="A7" s="260" t="s">
        <v>86</v>
      </c>
      <c r="B7" s="261">
        <v>15494</v>
      </c>
      <c r="C7" s="262" t="s">
        <v>352</v>
      </c>
    </row>
    <row r="8" spans="1:12" s="263" customFormat="1" ht="36" customHeight="1">
      <c r="A8" s="260" t="s">
        <v>359</v>
      </c>
      <c r="B8" s="261">
        <v>460</v>
      </c>
      <c r="C8" s="262" t="s">
        <v>429</v>
      </c>
    </row>
    <row r="9" spans="1:12" s="251" customFormat="1" ht="51.75" customHeight="1">
      <c r="A9" s="260" t="s">
        <v>144</v>
      </c>
      <c r="B9" s="261">
        <v>673</v>
      </c>
      <c r="C9" s="262" t="s">
        <v>353</v>
      </c>
    </row>
    <row r="10" spans="1:12" s="251" customFormat="1" ht="71.25" customHeight="1">
      <c r="A10" s="260" t="s">
        <v>87</v>
      </c>
      <c r="B10" s="261">
        <v>4397</v>
      </c>
      <c r="C10" s="322" t="s">
        <v>354</v>
      </c>
    </row>
    <row r="11" spans="1:12" s="251" customFormat="1" ht="88.5" customHeight="1">
      <c r="A11" s="260" t="s">
        <v>88</v>
      </c>
      <c r="B11" s="261">
        <v>1590</v>
      </c>
      <c r="C11" s="322" t="s">
        <v>355</v>
      </c>
    </row>
    <row r="12" spans="1:12" s="263" customFormat="1" ht="143.25" customHeight="1">
      <c r="A12" s="260" t="s">
        <v>89</v>
      </c>
      <c r="B12" s="261">
        <v>2105</v>
      </c>
      <c r="C12" s="322" t="s">
        <v>308</v>
      </c>
      <c r="D12" s="251"/>
      <c r="E12" s="251"/>
      <c r="F12" s="251"/>
      <c r="G12" s="251"/>
      <c r="H12" s="251"/>
      <c r="I12" s="251"/>
      <c r="J12" s="251"/>
      <c r="K12" s="251"/>
      <c r="L12" s="251"/>
    </row>
    <row r="13" spans="1:12" s="263" customFormat="1" ht="63.75" customHeight="1">
      <c r="A13" s="260" t="s">
        <v>90</v>
      </c>
      <c r="B13" s="261">
        <v>1</v>
      </c>
      <c r="C13" s="262" t="s">
        <v>146</v>
      </c>
      <c r="D13" s="251"/>
      <c r="E13" s="251"/>
      <c r="F13" s="251"/>
      <c r="G13" s="251"/>
      <c r="H13" s="251"/>
      <c r="I13" s="251"/>
      <c r="J13" s="251"/>
      <c r="K13" s="251"/>
      <c r="L13" s="251"/>
    </row>
    <row r="14" spans="1:12" ht="30" customHeight="1">
      <c r="A14" s="264"/>
      <c r="B14" s="153"/>
      <c r="C14" s="265"/>
    </row>
    <row r="15" spans="1:12" ht="36" customHeight="1" thickBot="1">
      <c r="A15" s="408" t="s">
        <v>168</v>
      </c>
      <c r="B15" s="409">
        <f>SUM(B7:B14)</f>
        <v>24720</v>
      </c>
      <c r="C15" s="410"/>
    </row>
    <row r="16" spans="1:12" ht="39.75" customHeight="1">
      <c r="A16" s="489" t="s">
        <v>439</v>
      </c>
      <c r="B16" s="489"/>
      <c r="C16" s="489"/>
    </row>
  </sheetData>
  <mergeCells count="4">
    <mergeCell ref="A1:C1"/>
    <mergeCell ref="A2:C2"/>
    <mergeCell ref="A3:C3"/>
    <mergeCell ref="A16:C16"/>
  </mergeCells>
  <phoneticPr fontId="2" type="noConversion"/>
  <printOptions horizontalCentered="1"/>
  <pageMargins left="0.59055118110236227" right="0.59055118110236227" top="0.94488188976377963" bottom="0.94488188976377963" header="0.47244094488188981" footer="0.47244094488188981"/>
  <pageSetup paperSize="9" firstPageNumber="20" orientation="portrait" useFirstPageNumber="1" r:id="rId1"/>
  <headerFooter alignWithMargins="0">
    <oddFooter>&amp;C&amp;"Times New Roman,標準"&amp;P</oddFooter>
  </headerFooter>
</worksheet>
</file>

<file path=xl/worksheets/sheet13.xml><?xml version="1.0" encoding="utf-8"?>
<worksheet xmlns="http://schemas.openxmlformats.org/spreadsheetml/2006/main" xmlns:r="http://schemas.openxmlformats.org/officeDocument/2006/relationships">
  <sheetPr codeName="Sheet111"/>
  <dimension ref="A1:Q29"/>
  <sheetViews>
    <sheetView showGridLines="0" view="pageBreakPreview" topLeftCell="A16" zoomScaleSheetLayoutView="100" workbookViewId="0">
      <selection activeCell="B32" sqref="B32"/>
    </sheetView>
  </sheetViews>
  <sheetFormatPr defaultColWidth="12" defaultRowHeight="15.75"/>
  <cols>
    <col min="1" max="1" width="28.875" style="111" customWidth="1"/>
    <col min="2" max="2" width="20.5" style="111" customWidth="1"/>
    <col min="3" max="3" width="40.75" style="251" customWidth="1"/>
    <col min="4" max="16384" width="12" style="111"/>
  </cols>
  <sheetData>
    <row r="1" spans="1:17" ht="27.75">
      <c r="A1" s="441" t="s">
        <v>6</v>
      </c>
      <c r="B1" s="442"/>
      <c r="C1" s="442"/>
    </row>
    <row r="2" spans="1:17" ht="30">
      <c r="A2" s="444" t="s">
        <v>42</v>
      </c>
      <c r="B2" s="444"/>
      <c r="C2" s="444"/>
    </row>
    <row r="3" spans="1:17" ht="19.5">
      <c r="A3" s="468" t="s">
        <v>278</v>
      </c>
      <c r="B3" s="469"/>
      <c r="C3" s="469"/>
    </row>
    <row r="4" spans="1:17" ht="17.25" thickBot="1">
      <c r="C4" s="245" t="s">
        <v>0</v>
      </c>
    </row>
    <row r="5" spans="1:17" s="113" customFormat="1" ht="20.25" customHeight="1">
      <c r="A5" s="506" t="s">
        <v>41</v>
      </c>
      <c r="B5" s="508" t="s">
        <v>436</v>
      </c>
      <c r="C5" s="432" t="s">
        <v>64</v>
      </c>
    </row>
    <row r="6" spans="1:17" s="113" customFormat="1" ht="20.25" customHeight="1">
      <c r="A6" s="507"/>
      <c r="B6" s="509"/>
      <c r="C6" s="433"/>
    </row>
    <row r="7" spans="1:17" ht="12" customHeight="1">
      <c r="A7" s="170"/>
      <c r="B7" s="199"/>
      <c r="C7" s="246"/>
    </row>
    <row r="8" spans="1:17" ht="27.75" customHeight="1">
      <c r="A8" s="234" t="s">
        <v>1</v>
      </c>
      <c r="B8" s="122"/>
      <c r="C8" s="247"/>
    </row>
    <row r="9" spans="1:17" ht="27.75" customHeight="1">
      <c r="A9" s="235" t="s">
        <v>37</v>
      </c>
      <c r="B9" s="122">
        <f>SUM(B10:B13)</f>
        <v>628143</v>
      </c>
      <c r="C9" s="503" t="s">
        <v>316</v>
      </c>
    </row>
    <row r="10" spans="1:17" ht="27.75" customHeight="1">
      <c r="A10" s="243" t="s">
        <v>65</v>
      </c>
      <c r="B10" s="122">
        <v>2597</v>
      </c>
      <c r="C10" s="504"/>
    </row>
    <row r="11" spans="1:17" ht="27.75" customHeight="1">
      <c r="A11" s="243" t="s">
        <v>66</v>
      </c>
      <c r="B11" s="122">
        <v>440605</v>
      </c>
      <c r="C11" s="504"/>
    </row>
    <row r="12" spans="1:17" ht="27.75" customHeight="1">
      <c r="A12" s="243" t="s">
        <v>292</v>
      </c>
      <c r="B12" s="122">
        <v>84991</v>
      </c>
      <c r="C12" s="504"/>
    </row>
    <row r="13" spans="1:17" ht="27.75" customHeight="1">
      <c r="A13" s="243" t="s">
        <v>291</v>
      </c>
      <c r="B13" s="122">
        <v>99950</v>
      </c>
      <c r="C13" s="504"/>
    </row>
    <row r="14" spans="1:17" ht="27.75" customHeight="1">
      <c r="A14" s="235" t="s">
        <v>38</v>
      </c>
      <c r="B14" s="122">
        <f>SUM(B15:B18)</f>
        <v>594881</v>
      </c>
      <c r="C14" s="504"/>
    </row>
    <row r="15" spans="1:17" ht="27.75" customHeight="1">
      <c r="A15" s="243" t="s">
        <v>67</v>
      </c>
      <c r="B15" s="122">
        <v>2598</v>
      </c>
      <c r="C15" s="248"/>
    </row>
    <row r="16" spans="1:17" s="126" customFormat="1" ht="27.75" customHeight="1">
      <c r="A16" s="243" t="s">
        <v>68</v>
      </c>
      <c r="B16" s="122">
        <v>414601</v>
      </c>
      <c r="C16" s="247"/>
      <c r="D16" s="111"/>
      <c r="E16" s="111"/>
      <c r="F16" s="111"/>
      <c r="G16" s="111"/>
      <c r="H16" s="111"/>
      <c r="I16" s="111"/>
      <c r="J16" s="111"/>
      <c r="K16" s="111"/>
      <c r="L16" s="111"/>
      <c r="M16" s="111"/>
      <c r="N16" s="111"/>
      <c r="O16" s="111"/>
      <c r="P16" s="111"/>
      <c r="Q16" s="111"/>
    </row>
    <row r="17" spans="1:17" s="126" customFormat="1" ht="27.75" customHeight="1">
      <c r="A17" s="243" t="s">
        <v>292</v>
      </c>
      <c r="B17" s="122">
        <v>78992</v>
      </c>
      <c r="C17" s="247"/>
      <c r="D17" s="111"/>
      <c r="E17" s="111"/>
      <c r="F17" s="111"/>
      <c r="G17" s="111"/>
      <c r="H17" s="111"/>
      <c r="I17" s="111"/>
      <c r="J17" s="111"/>
      <c r="K17" s="111"/>
      <c r="L17" s="111"/>
      <c r="M17" s="111"/>
      <c r="N17" s="111"/>
      <c r="O17" s="111"/>
      <c r="P17" s="111"/>
      <c r="Q17" s="111"/>
    </row>
    <row r="18" spans="1:17" s="126" customFormat="1" ht="27.75" customHeight="1">
      <c r="A18" s="243" t="s">
        <v>291</v>
      </c>
      <c r="B18" s="122">
        <v>98690</v>
      </c>
      <c r="C18" s="247"/>
      <c r="D18" s="111"/>
      <c r="E18" s="111"/>
      <c r="F18" s="111"/>
      <c r="G18" s="111"/>
      <c r="H18" s="111"/>
      <c r="I18" s="111"/>
      <c r="J18" s="111"/>
      <c r="K18" s="111"/>
      <c r="L18" s="111"/>
      <c r="M18" s="111"/>
      <c r="N18" s="111"/>
      <c r="O18" s="111"/>
      <c r="P18" s="111"/>
      <c r="Q18" s="111"/>
    </row>
    <row r="19" spans="1:17" s="126" customFormat="1" ht="27.75" customHeight="1">
      <c r="A19" s="235" t="s">
        <v>69</v>
      </c>
      <c r="B19" s="122">
        <f>SUM(B20:B23)</f>
        <v>298084</v>
      </c>
      <c r="C19" s="247"/>
      <c r="D19" s="111"/>
      <c r="E19" s="111"/>
      <c r="F19" s="111"/>
      <c r="G19" s="111"/>
      <c r="H19" s="111"/>
      <c r="I19" s="111"/>
      <c r="J19" s="111"/>
      <c r="K19" s="111"/>
      <c r="L19" s="111"/>
      <c r="M19" s="111"/>
      <c r="N19" s="111"/>
      <c r="O19" s="111"/>
      <c r="P19" s="111"/>
      <c r="Q19" s="111"/>
    </row>
    <row r="20" spans="1:17" s="126" customFormat="1" ht="27.75" customHeight="1">
      <c r="A20" s="243" t="s">
        <v>70</v>
      </c>
      <c r="B20" s="122">
        <v>1290</v>
      </c>
      <c r="C20" s="247"/>
      <c r="D20" s="111"/>
      <c r="E20" s="111"/>
      <c r="F20" s="111"/>
      <c r="G20" s="111"/>
      <c r="H20" s="111"/>
      <c r="I20" s="111"/>
      <c r="J20" s="111"/>
      <c r="K20" s="111"/>
      <c r="L20" s="111"/>
      <c r="M20" s="111"/>
      <c r="N20" s="111"/>
      <c r="O20" s="111"/>
      <c r="P20" s="111"/>
      <c r="Q20" s="111"/>
    </row>
    <row r="21" spans="1:17" ht="27.75" customHeight="1">
      <c r="A21" s="243" t="s">
        <v>71</v>
      </c>
      <c r="B21" s="122">
        <v>120000</v>
      </c>
      <c r="C21" s="247"/>
    </row>
    <row r="22" spans="1:17" ht="27.75" customHeight="1">
      <c r="A22" s="243" t="s">
        <v>292</v>
      </c>
      <c r="B22" s="122">
        <v>78597</v>
      </c>
      <c r="C22" s="247"/>
    </row>
    <row r="23" spans="1:17" ht="27.75" customHeight="1">
      <c r="A23" s="243" t="s">
        <v>291</v>
      </c>
      <c r="B23" s="122">
        <v>98197</v>
      </c>
      <c r="C23" s="247"/>
    </row>
    <row r="24" spans="1:17" ht="27.75" customHeight="1">
      <c r="A24" s="235" t="s">
        <v>72</v>
      </c>
      <c r="B24" s="122">
        <f>SUM(B25:B28)</f>
        <v>331346</v>
      </c>
      <c r="C24" s="249"/>
    </row>
    <row r="25" spans="1:17" ht="27.75" customHeight="1">
      <c r="A25" s="243" t="s">
        <v>73</v>
      </c>
      <c r="B25" s="122">
        <f>B10-B15+B20</f>
        <v>1289</v>
      </c>
      <c r="C25" s="505"/>
    </row>
    <row r="26" spans="1:17" s="126" customFormat="1" ht="27.75" customHeight="1">
      <c r="A26" s="243" t="s">
        <v>74</v>
      </c>
      <c r="B26" s="122">
        <f t="shared" ref="B26:B28" si="0">B11-B16+B21</f>
        <v>146004</v>
      </c>
      <c r="C26" s="505"/>
      <c r="D26" s="111"/>
      <c r="E26" s="111"/>
      <c r="F26" s="111"/>
      <c r="G26" s="111"/>
      <c r="H26" s="111"/>
      <c r="I26" s="111"/>
      <c r="J26" s="111"/>
      <c r="K26" s="111"/>
      <c r="L26" s="111"/>
      <c r="M26" s="111"/>
      <c r="N26" s="111"/>
      <c r="O26" s="111"/>
      <c r="P26" s="111"/>
      <c r="Q26" s="111"/>
    </row>
    <row r="27" spans="1:17" s="126" customFormat="1" ht="27.75" customHeight="1">
      <c r="A27" s="243" t="s">
        <v>292</v>
      </c>
      <c r="B27" s="122">
        <f t="shared" si="0"/>
        <v>84596</v>
      </c>
      <c r="C27" s="247"/>
      <c r="D27" s="111"/>
      <c r="E27" s="111"/>
      <c r="F27" s="111"/>
      <c r="G27" s="111"/>
      <c r="H27" s="111"/>
      <c r="I27" s="111"/>
      <c r="J27" s="111"/>
      <c r="K27" s="111"/>
      <c r="L27" s="111"/>
      <c r="M27" s="111"/>
      <c r="N27" s="111"/>
      <c r="O27" s="111"/>
      <c r="P27" s="111"/>
      <c r="Q27" s="111"/>
    </row>
    <row r="28" spans="1:17" ht="27.75" customHeight="1">
      <c r="A28" s="243" t="s">
        <v>291</v>
      </c>
      <c r="B28" s="122">
        <f t="shared" si="0"/>
        <v>99457</v>
      </c>
      <c r="C28" s="247"/>
    </row>
    <row r="29" spans="1:17" ht="18" customHeight="1" thickBot="1">
      <c r="A29" s="387"/>
      <c r="B29" s="236"/>
      <c r="C29" s="250"/>
    </row>
  </sheetData>
  <customSheetViews>
    <customSheetView guid="{39ADBF03-D598-4B05-A422-3FFA9F5C8EE6}" showGridLines="0" showRuler="0" topLeftCell="A3">
      <selection activeCell="D9" sqref="D9"/>
      <pageMargins left="0.70866141732283472" right="0.55118110236220474" top="1.0236220472440944" bottom="0.86614173228346458" header="0.51181102362204722" footer="0.43307086614173229"/>
      <pageSetup paperSize="9" firstPageNumber="13" orientation="portrait" useFirstPageNumber="1" r:id="rId1"/>
      <headerFooter alignWithMargins="0">
        <oddHeader>&amp;R&amp;P</oddHeader>
      </headerFooter>
    </customSheetView>
    <customSheetView guid="{E3FB5E9C-33A2-4339-8200-F55E1B650872}" showPageBreaks="1" showGridLines="0" showRuler="0" topLeftCell="A3">
      <selection activeCell="D9" sqref="D9"/>
      <pageMargins left="0.70866141732283472" right="0.55118110236220474" top="1.0236220472440944" bottom="0.86614173228346458" header="0.51181102362204722" footer="0.43307086614173229"/>
      <pageSetup paperSize="9" firstPageNumber="13" orientation="portrait" useFirstPageNumber="1" r:id="rId2"/>
      <headerFooter alignWithMargins="0">
        <oddHeader>&amp;R&amp;P</oddHeader>
      </headerFooter>
    </customSheetView>
  </customSheetViews>
  <mergeCells count="8">
    <mergeCell ref="C9:C14"/>
    <mergeCell ref="C25:C26"/>
    <mergeCell ref="A5:A6"/>
    <mergeCell ref="A1:C1"/>
    <mergeCell ref="A2:C2"/>
    <mergeCell ref="A3:C3"/>
    <mergeCell ref="B5:B6"/>
    <mergeCell ref="C5:C6"/>
  </mergeCells>
  <phoneticPr fontId="3" type="noConversion"/>
  <printOptions horizontalCentered="1"/>
  <pageMargins left="0.59055118110236227" right="0.59055118110236227" top="0.94488188976377963" bottom="0.94488188976377963" header="0.47244094488188981" footer="0.47244094488188981"/>
  <pageSetup paperSize="9" firstPageNumber="21" orientation="portrait" useFirstPageNumber="1" r:id="rId3"/>
  <headerFooter alignWithMargins="0">
    <oddFooter>&amp;C&amp;"Times New Roman,標準"&amp;P</oddFooter>
  </headerFooter>
</worksheet>
</file>

<file path=xl/worksheets/sheet14.xml><?xml version="1.0" encoding="utf-8"?>
<worksheet xmlns="http://schemas.openxmlformats.org/spreadsheetml/2006/main" xmlns:r="http://schemas.openxmlformats.org/officeDocument/2006/relationships">
  <dimension ref="A1:R48"/>
  <sheetViews>
    <sheetView view="pageBreakPreview" topLeftCell="A38" zoomScaleSheetLayoutView="100" workbookViewId="0">
      <selection activeCell="C50" sqref="C50"/>
    </sheetView>
  </sheetViews>
  <sheetFormatPr defaultColWidth="12" defaultRowHeight="20.25"/>
  <cols>
    <col min="1" max="1" width="17.125" style="297" customWidth="1"/>
    <col min="2" max="2" width="17.125" style="316" customWidth="1"/>
    <col min="3" max="3" width="38.875" style="297" customWidth="1"/>
    <col min="4" max="4" width="17.125" style="297" customWidth="1"/>
    <col min="5" max="16384" width="12" style="297"/>
  </cols>
  <sheetData>
    <row r="1" spans="1:4" s="285" customFormat="1" ht="27.75">
      <c r="A1" s="510" t="s">
        <v>3</v>
      </c>
      <c r="B1" s="511"/>
      <c r="C1" s="511"/>
      <c r="D1" s="511"/>
    </row>
    <row r="2" spans="1:4" s="286" customFormat="1" ht="30">
      <c r="A2" s="512" t="s">
        <v>319</v>
      </c>
      <c r="B2" s="513"/>
      <c r="C2" s="513"/>
      <c r="D2" s="513"/>
    </row>
    <row r="3" spans="1:4" s="287" customFormat="1" ht="19.5">
      <c r="A3" s="514" t="s">
        <v>274</v>
      </c>
      <c r="B3" s="515"/>
      <c r="C3" s="515"/>
      <c r="D3" s="515"/>
    </row>
    <row r="4" spans="1:4" s="287" customFormat="1" ht="17.25" thickBot="1">
      <c r="B4" s="312"/>
      <c r="D4" s="288" t="s">
        <v>100</v>
      </c>
    </row>
    <row r="5" spans="1:4" s="289" customFormat="1" ht="20.25" customHeight="1">
      <c r="A5" s="516" t="s">
        <v>376</v>
      </c>
      <c r="B5" s="518" t="s">
        <v>377</v>
      </c>
      <c r="C5" s="522" t="s">
        <v>378</v>
      </c>
      <c r="D5" s="520" t="s">
        <v>379</v>
      </c>
    </row>
    <row r="6" spans="1:4" s="289" customFormat="1" ht="20.25" customHeight="1">
      <c r="A6" s="517"/>
      <c r="B6" s="519"/>
      <c r="C6" s="523"/>
      <c r="D6" s="521"/>
    </row>
    <row r="7" spans="1:4" s="287" customFormat="1" ht="12" customHeight="1">
      <c r="A7" s="290"/>
      <c r="B7" s="313"/>
      <c r="C7" s="394"/>
      <c r="D7" s="291"/>
    </row>
    <row r="8" spans="1:4" s="287" customFormat="1" ht="29.25" customHeight="1">
      <c r="A8" s="292">
        <f>SUM(A9:A16)</f>
        <v>20213</v>
      </c>
      <c r="B8" s="314">
        <f>SUM(B9:B16)</f>
        <v>22183</v>
      </c>
      <c r="C8" s="337" t="s">
        <v>380</v>
      </c>
      <c r="D8" s="293">
        <f>SUM(D9:D16)</f>
        <v>24720</v>
      </c>
    </row>
    <row r="9" spans="1:4" s="287" customFormat="1" ht="27.75" customHeight="1">
      <c r="A9" s="294">
        <v>12704</v>
      </c>
      <c r="B9" s="315">
        <v>13504</v>
      </c>
      <c r="C9" s="311" t="s">
        <v>381</v>
      </c>
      <c r="D9" s="295">
        <v>15494</v>
      </c>
    </row>
    <row r="10" spans="1:4" s="287" customFormat="1" ht="27.75" customHeight="1">
      <c r="A10" s="294">
        <v>460</v>
      </c>
      <c r="B10" s="315">
        <v>468</v>
      </c>
      <c r="C10" s="311" t="s">
        <v>382</v>
      </c>
      <c r="D10" s="295">
        <v>460</v>
      </c>
    </row>
    <row r="11" spans="1:4" s="287" customFormat="1" ht="27.75" customHeight="1">
      <c r="A11" s="294">
        <v>432</v>
      </c>
      <c r="B11" s="315">
        <v>698</v>
      </c>
      <c r="C11" s="311" t="s">
        <v>383</v>
      </c>
      <c r="D11" s="295">
        <v>673</v>
      </c>
    </row>
    <row r="12" spans="1:4" s="287" customFormat="1" ht="27.75" customHeight="1">
      <c r="A12" s="294">
        <v>1</v>
      </c>
      <c r="B12" s="315"/>
      <c r="C12" s="311" t="s">
        <v>384</v>
      </c>
      <c r="D12" s="295"/>
    </row>
    <row r="13" spans="1:4" s="287" customFormat="1" ht="27.75" customHeight="1">
      <c r="A13" s="294">
        <v>3711</v>
      </c>
      <c r="B13" s="315">
        <v>3945</v>
      </c>
      <c r="C13" s="311" t="s">
        <v>385</v>
      </c>
      <c r="D13" s="295">
        <v>4397</v>
      </c>
    </row>
    <row r="14" spans="1:4" s="287" customFormat="1" ht="27.75" customHeight="1">
      <c r="A14" s="294">
        <v>1344</v>
      </c>
      <c r="B14" s="392">
        <v>1883</v>
      </c>
      <c r="C14" s="311" t="s">
        <v>386</v>
      </c>
      <c r="D14" s="295">
        <v>1590</v>
      </c>
    </row>
    <row r="15" spans="1:4" s="287" customFormat="1" ht="27.75" customHeight="1">
      <c r="A15" s="294">
        <v>1560</v>
      </c>
      <c r="B15" s="392">
        <v>1684</v>
      </c>
      <c r="C15" s="311" t="s">
        <v>387</v>
      </c>
      <c r="D15" s="295">
        <v>2105</v>
      </c>
    </row>
    <row r="16" spans="1:4" s="287" customFormat="1" ht="27.75" customHeight="1">
      <c r="A16" s="294">
        <v>1</v>
      </c>
      <c r="B16" s="392">
        <v>1</v>
      </c>
      <c r="C16" s="311" t="s">
        <v>388</v>
      </c>
      <c r="D16" s="295">
        <v>1</v>
      </c>
    </row>
    <row r="17" spans="1:18" s="287" customFormat="1" ht="29.25" customHeight="1">
      <c r="A17" s="292">
        <v>6199</v>
      </c>
      <c r="B17" s="393">
        <f>SUM(B18:B26)</f>
        <v>6597</v>
      </c>
      <c r="C17" s="337" t="s">
        <v>389</v>
      </c>
      <c r="D17" s="293">
        <f>SUM(D18:D26)</f>
        <v>8009</v>
      </c>
    </row>
    <row r="18" spans="1:18" s="287" customFormat="1" ht="27.75" customHeight="1">
      <c r="A18" s="294">
        <v>232</v>
      </c>
      <c r="B18" s="392">
        <v>240</v>
      </c>
      <c r="C18" s="311" t="s">
        <v>390</v>
      </c>
      <c r="D18" s="295">
        <v>245</v>
      </c>
    </row>
    <row r="19" spans="1:18" s="287" customFormat="1" ht="27.75" customHeight="1">
      <c r="A19" s="294">
        <v>853</v>
      </c>
      <c r="B19" s="392">
        <v>752</v>
      </c>
      <c r="C19" s="311" t="s">
        <v>391</v>
      </c>
      <c r="D19" s="295">
        <v>1010</v>
      </c>
    </row>
    <row r="20" spans="1:18" s="287" customFormat="1" ht="27.75" customHeight="1">
      <c r="A20" s="294">
        <v>34</v>
      </c>
      <c r="B20" s="392">
        <v>51</v>
      </c>
      <c r="C20" s="311" t="s">
        <v>392</v>
      </c>
      <c r="D20" s="295">
        <v>54</v>
      </c>
    </row>
    <row r="21" spans="1:18" s="287" customFormat="1" ht="27.75" customHeight="1">
      <c r="A21" s="294">
        <v>829</v>
      </c>
      <c r="B21" s="392">
        <v>837</v>
      </c>
      <c r="C21" s="311" t="s">
        <v>393</v>
      </c>
      <c r="D21" s="295">
        <v>1050</v>
      </c>
    </row>
    <row r="22" spans="1:18" s="287" customFormat="1" ht="27.75" customHeight="1">
      <c r="A22" s="294">
        <v>145</v>
      </c>
      <c r="B22" s="392">
        <v>170</v>
      </c>
      <c r="C22" s="311" t="s">
        <v>394</v>
      </c>
      <c r="D22" s="295">
        <v>125</v>
      </c>
    </row>
    <row r="23" spans="1:18" s="296" customFormat="1" ht="27.75" customHeight="1">
      <c r="A23" s="294">
        <v>4</v>
      </c>
      <c r="B23" s="392">
        <v>5</v>
      </c>
      <c r="C23" s="311" t="s">
        <v>395</v>
      </c>
      <c r="D23" s="295">
        <v>4</v>
      </c>
      <c r="E23" s="287"/>
      <c r="F23" s="287"/>
      <c r="G23" s="287"/>
      <c r="H23" s="287"/>
      <c r="I23" s="287"/>
      <c r="J23" s="287"/>
      <c r="K23" s="287"/>
      <c r="L23" s="287"/>
      <c r="M23" s="287"/>
      <c r="N23" s="287"/>
      <c r="O23" s="287"/>
      <c r="P23" s="287"/>
      <c r="Q23" s="287"/>
      <c r="R23" s="287"/>
    </row>
    <row r="24" spans="1:18" s="287" customFormat="1" ht="27.75" customHeight="1">
      <c r="A24" s="294">
        <v>2929</v>
      </c>
      <c r="B24" s="392">
        <v>3385</v>
      </c>
      <c r="C24" s="311" t="s">
        <v>396</v>
      </c>
      <c r="D24" s="295">
        <v>3591</v>
      </c>
    </row>
    <row r="25" spans="1:18" s="287" customFormat="1" ht="27.75" customHeight="1">
      <c r="A25" s="294">
        <v>1154</v>
      </c>
      <c r="B25" s="392">
        <v>1137</v>
      </c>
      <c r="C25" s="311" t="s">
        <v>397</v>
      </c>
      <c r="D25" s="295">
        <v>1910</v>
      </c>
    </row>
    <row r="26" spans="1:18" s="287" customFormat="1" ht="27.75" customHeight="1">
      <c r="A26" s="294">
        <v>18</v>
      </c>
      <c r="B26" s="392">
        <v>20</v>
      </c>
      <c r="C26" s="311" t="s">
        <v>398</v>
      </c>
      <c r="D26" s="295">
        <v>20</v>
      </c>
    </row>
    <row r="27" spans="1:18" s="287" customFormat="1" ht="29.25" customHeight="1">
      <c r="A27" s="292">
        <f>SUM(A28:A29)</f>
        <v>250</v>
      </c>
      <c r="B27" s="393">
        <f>SUM(B28:B29)</f>
        <v>255</v>
      </c>
      <c r="C27" s="337" t="s">
        <v>399</v>
      </c>
      <c r="D27" s="293">
        <f>SUM(D28:D29)</f>
        <v>279</v>
      </c>
    </row>
    <row r="28" spans="1:18" s="287" customFormat="1" ht="40.5" customHeight="1" thickBot="1">
      <c r="A28" s="402">
        <v>19</v>
      </c>
      <c r="B28" s="403">
        <v>18</v>
      </c>
      <c r="C28" s="404" t="s">
        <v>400</v>
      </c>
      <c r="D28" s="405">
        <v>22</v>
      </c>
    </row>
    <row r="29" spans="1:18" s="415" customFormat="1" ht="41.25" customHeight="1">
      <c r="A29" s="411">
        <v>231</v>
      </c>
      <c r="B29" s="412">
        <v>237</v>
      </c>
      <c r="C29" s="413" t="s">
        <v>401</v>
      </c>
      <c r="D29" s="414">
        <v>257</v>
      </c>
    </row>
    <row r="30" spans="1:18" s="287" customFormat="1" ht="28.5" customHeight="1">
      <c r="A30" s="292">
        <f>SUM(A31:A34)</f>
        <v>5933</v>
      </c>
      <c r="B30" s="393">
        <f>SUM(B31:B34)</f>
        <v>6876</v>
      </c>
      <c r="C30" s="337" t="s">
        <v>402</v>
      </c>
      <c r="D30" s="293">
        <f>SUM(D31:D34)</f>
        <v>4770</v>
      </c>
    </row>
    <row r="31" spans="1:18" s="287" customFormat="1" ht="27.75" customHeight="1">
      <c r="A31" s="294">
        <v>2138</v>
      </c>
      <c r="B31" s="392">
        <v>2214</v>
      </c>
      <c r="C31" s="311" t="s">
        <v>403</v>
      </c>
      <c r="D31" s="295">
        <f>2617-248</f>
        <v>2369</v>
      </c>
    </row>
    <row r="32" spans="1:18" s="287" customFormat="1" ht="27.75" customHeight="1">
      <c r="A32" s="294">
        <v>3733</v>
      </c>
      <c r="B32" s="392">
        <v>4595</v>
      </c>
      <c r="C32" s="311" t="s">
        <v>404</v>
      </c>
      <c r="D32" s="295">
        <f>4677-2343</f>
        <v>2334</v>
      </c>
    </row>
    <row r="33" spans="1:4" s="287" customFormat="1" ht="27.75" customHeight="1">
      <c r="A33" s="294">
        <v>37</v>
      </c>
      <c r="B33" s="392">
        <v>37</v>
      </c>
      <c r="C33" s="311" t="s">
        <v>405</v>
      </c>
      <c r="D33" s="295">
        <v>37</v>
      </c>
    </row>
    <row r="34" spans="1:4" s="287" customFormat="1" ht="27.75" customHeight="1">
      <c r="A34" s="294">
        <v>25</v>
      </c>
      <c r="B34" s="392">
        <v>30</v>
      </c>
      <c r="C34" s="311" t="s">
        <v>406</v>
      </c>
      <c r="D34" s="295">
        <v>30</v>
      </c>
    </row>
    <row r="35" spans="1:4" s="287" customFormat="1" ht="28.5" customHeight="1">
      <c r="A35" s="292">
        <f>SUM(A36:A39)</f>
        <v>532</v>
      </c>
      <c r="B35" s="393">
        <f>SUM(B36:B39)</f>
        <v>1129</v>
      </c>
      <c r="C35" s="337" t="s">
        <v>407</v>
      </c>
      <c r="D35" s="293">
        <f>SUM(D36:D39)</f>
        <v>1257</v>
      </c>
    </row>
    <row r="36" spans="1:4" s="287" customFormat="1" ht="27.75" customHeight="1">
      <c r="A36" s="294">
        <v>88</v>
      </c>
      <c r="B36" s="392">
        <v>69</v>
      </c>
      <c r="C36" s="311" t="s">
        <v>408</v>
      </c>
      <c r="D36" s="295">
        <v>64</v>
      </c>
    </row>
    <row r="37" spans="1:4" s="287" customFormat="1" ht="27.75" customHeight="1">
      <c r="A37" s="294">
        <v>92</v>
      </c>
      <c r="B37" s="392">
        <v>63</v>
      </c>
      <c r="C37" s="311" t="s">
        <v>409</v>
      </c>
      <c r="D37" s="295">
        <v>4</v>
      </c>
    </row>
    <row r="38" spans="1:4" s="287" customFormat="1" ht="27.75" customHeight="1">
      <c r="A38" s="294">
        <v>4</v>
      </c>
      <c r="B38" s="392">
        <v>4</v>
      </c>
      <c r="C38" s="311" t="s">
        <v>410</v>
      </c>
      <c r="D38" s="295">
        <v>4</v>
      </c>
    </row>
    <row r="39" spans="1:4" s="287" customFormat="1" ht="27.75" customHeight="1">
      <c r="A39" s="294">
        <v>348</v>
      </c>
      <c r="B39" s="392">
        <v>993</v>
      </c>
      <c r="C39" s="311" t="s">
        <v>411</v>
      </c>
      <c r="D39" s="295">
        <v>1185</v>
      </c>
    </row>
    <row r="40" spans="1:4" s="287" customFormat="1" ht="28.5" customHeight="1">
      <c r="A40" s="292">
        <f>A41+A42</f>
        <v>18</v>
      </c>
      <c r="B40" s="393">
        <f>SUM(B41:B42)</f>
        <v>23</v>
      </c>
      <c r="C40" s="337" t="s">
        <v>412</v>
      </c>
      <c r="D40" s="293">
        <f>SUM(D41:D42)</f>
        <v>22</v>
      </c>
    </row>
    <row r="41" spans="1:4" s="287" customFormat="1" ht="27.75" customHeight="1">
      <c r="A41" s="294">
        <v>11</v>
      </c>
      <c r="B41" s="392">
        <v>12</v>
      </c>
      <c r="C41" s="311" t="s">
        <v>413</v>
      </c>
      <c r="D41" s="295">
        <v>11</v>
      </c>
    </row>
    <row r="42" spans="1:4" s="287" customFormat="1" ht="27.75" customHeight="1">
      <c r="A42" s="294">
        <v>7</v>
      </c>
      <c r="B42" s="392">
        <v>11</v>
      </c>
      <c r="C42" s="311" t="s">
        <v>414</v>
      </c>
      <c r="D42" s="295">
        <v>11</v>
      </c>
    </row>
    <row r="43" spans="1:4" s="287" customFormat="1" ht="28.5" customHeight="1">
      <c r="A43" s="292">
        <f t="shared" ref="A43:B43" si="0">A45+A44</f>
        <v>82</v>
      </c>
      <c r="B43" s="393">
        <f t="shared" si="0"/>
        <v>79</v>
      </c>
      <c r="C43" s="337" t="s">
        <v>415</v>
      </c>
      <c r="D43" s="293">
        <f>D45+D44</f>
        <v>87</v>
      </c>
    </row>
    <row r="44" spans="1:4" s="287" customFormat="1" ht="27.75" customHeight="1">
      <c r="A44" s="294"/>
      <c r="B44" s="392"/>
      <c r="C44" s="311" t="s">
        <v>416</v>
      </c>
      <c r="D44" s="295">
        <v>6</v>
      </c>
    </row>
    <row r="45" spans="1:4" s="287" customFormat="1" ht="27.75" customHeight="1">
      <c r="A45" s="294">
        <v>82</v>
      </c>
      <c r="B45" s="392">
        <v>79</v>
      </c>
      <c r="C45" s="311" t="s">
        <v>417</v>
      </c>
      <c r="D45" s="295">
        <v>81</v>
      </c>
    </row>
    <row r="46" spans="1:4" s="287" customFormat="1" ht="28.5" customHeight="1">
      <c r="A46" s="292"/>
      <c r="B46" s="393">
        <f>B47</f>
        <v>2</v>
      </c>
      <c r="C46" s="337" t="s">
        <v>418</v>
      </c>
      <c r="D46" s="293">
        <f>D47</f>
        <v>2</v>
      </c>
    </row>
    <row r="47" spans="1:4" s="287" customFormat="1" ht="49.5" customHeight="1">
      <c r="A47" s="294"/>
      <c r="B47" s="392">
        <v>2</v>
      </c>
      <c r="C47" s="311" t="s">
        <v>419</v>
      </c>
      <c r="D47" s="295">
        <v>2</v>
      </c>
    </row>
    <row r="48" spans="1:4" s="420" customFormat="1" ht="33.75" customHeight="1" thickBot="1">
      <c r="A48" s="416">
        <f>A8+A17+A27+A30+A35+A40+A43</f>
        <v>33227</v>
      </c>
      <c r="B48" s="417">
        <f>B8+B17+B27+B30+B35+B40+B43+B46</f>
        <v>37144</v>
      </c>
      <c r="C48" s="418" t="s">
        <v>420</v>
      </c>
      <c r="D48" s="419">
        <f>D8+D17+D27+D30+D35+D40+D43+D46</f>
        <v>39146</v>
      </c>
    </row>
  </sheetData>
  <mergeCells count="7">
    <mergeCell ref="A1:D1"/>
    <mergeCell ref="A2:D2"/>
    <mergeCell ref="A3:D3"/>
    <mergeCell ref="A5:A6"/>
    <mergeCell ref="B5:B6"/>
    <mergeCell ref="D5:D6"/>
    <mergeCell ref="C5:C6"/>
  </mergeCells>
  <phoneticPr fontId="40" type="noConversion"/>
  <pageMargins left="0.59055118110236227" right="0.59055118110236227" top="0.94488188976377963" bottom="0.94488188976377963" header="0.47244094488188981" footer="0.47244094488188981"/>
  <pageSetup paperSize="9" firstPageNumber="22" orientation="portrait" useFirstPageNumber="1" r:id="rId1"/>
  <headerFooter alignWithMargins="0">
    <oddFooter>&amp;C&amp;"Times New Roman,標準"&amp;P</oddFooter>
  </headerFooter>
  <rowBreaks count="1" manualBreakCount="1">
    <brk id="28" max="3" man="1"/>
  </rowBreaks>
  <legacyDrawing r:id="rId2"/>
</worksheet>
</file>

<file path=xl/worksheets/sheet15.xml><?xml version="1.0" encoding="utf-8"?>
<worksheet xmlns="http://schemas.openxmlformats.org/spreadsheetml/2006/main" xmlns:r="http://schemas.openxmlformats.org/officeDocument/2006/relationships">
  <sheetPr codeName="Sheet25"/>
  <dimension ref="A1:A93"/>
  <sheetViews>
    <sheetView showGridLines="0" view="pageBreakPreview" topLeftCell="A34" zoomScaleNormal="85" zoomScaleSheetLayoutView="100" workbookViewId="0">
      <selection activeCell="A47" sqref="A47"/>
    </sheetView>
  </sheetViews>
  <sheetFormatPr defaultColWidth="12" defaultRowHeight="15.75"/>
  <cols>
    <col min="1" max="1" width="98.375" style="348" customWidth="1"/>
    <col min="2" max="16384" width="12" style="348"/>
  </cols>
  <sheetData>
    <row r="1" spans="1:1" s="341" customFormat="1" ht="27.75">
      <c r="A1" s="298" t="s">
        <v>3</v>
      </c>
    </row>
    <row r="2" spans="1:1" s="342" customFormat="1" ht="30">
      <c r="A2" s="299" t="s">
        <v>320</v>
      </c>
    </row>
    <row r="3" spans="1:1" s="343" customFormat="1" ht="20.25" thickBot="1">
      <c r="A3" s="300" t="s">
        <v>274</v>
      </c>
    </row>
    <row r="4" spans="1:1" s="345" customFormat="1" ht="12" customHeight="1">
      <c r="A4" s="344"/>
    </row>
    <row r="5" spans="1:1" s="345" customFormat="1" ht="26.25" customHeight="1">
      <c r="A5" s="399" t="s">
        <v>331</v>
      </c>
    </row>
    <row r="6" spans="1:1" s="345" customFormat="1" ht="24" customHeight="1">
      <c r="A6" s="400" t="s">
        <v>332</v>
      </c>
    </row>
    <row r="7" spans="1:1" s="345" customFormat="1" ht="21.75" customHeight="1">
      <c r="A7" s="323" t="s">
        <v>425</v>
      </c>
    </row>
    <row r="8" spans="1:1" s="345" customFormat="1" ht="24" customHeight="1">
      <c r="A8" s="400" t="s">
        <v>370</v>
      </c>
    </row>
    <row r="9" spans="1:1" s="345" customFormat="1" ht="21.75" customHeight="1">
      <c r="A9" s="323" t="s">
        <v>426</v>
      </c>
    </row>
    <row r="10" spans="1:1" s="345" customFormat="1" ht="24" customHeight="1">
      <c r="A10" s="400" t="s">
        <v>333</v>
      </c>
    </row>
    <row r="11" spans="1:1" s="345" customFormat="1" ht="21.75" customHeight="1">
      <c r="A11" s="323" t="s">
        <v>334</v>
      </c>
    </row>
    <row r="12" spans="1:1" s="345" customFormat="1" ht="24" customHeight="1">
      <c r="A12" s="400" t="s">
        <v>335</v>
      </c>
    </row>
    <row r="13" spans="1:1" s="345" customFormat="1" ht="21.75" customHeight="1">
      <c r="A13" s="323" t="s">
        <v>336</v>
      </c>
    </row>
    <row r="14" spans="1:1" s="345" customFormat="1" ht="21.75" customHeight="1">
      <c r="A14" s="323" t="s">
        <v>337</v>
      </c>
    </row>
    <row r="15" spans="1:1" s="345" customFormat="1" ht="24" customHeight="1">
      <c r="A15" s="400" t="s">
        <v>338</v>
      </c>
    </row>
    <row r="16" spans="1:1" s="345" customFormat="1" ht="22.5" customHeight="1">
      <c r="A16" s="323" t="s">
        <v>339</v>
      </c>
    </row>
    <row r="17" spans="1:1" s="345" customFormat="1" ht="22.5" customHeight="1">
      <c r="A17" s="323" t="s">
        <v>340</v>
      </c>
    </row>
    <row r="18" spans="1:1" s="345" customFormat="1" ht="22.5" customHeight="1">
      <c r="A18" s="323" t="s">
        <v>341</v>
      </c>
    </row>
    <row r="19" spans="1:1" s="345" customFormat="1" ht="24" customHeight="1">
      <c r="A19" s="400" t="s">
        <v>342</v>
      </c>
    </row>
    <row r="20" spans="1:1" s="345" customFormat="1" ht="22.5" customHeight="1">
      <c r="A20" s="323" t="s">
        <v>343</v>
      </c>
    </row>
    <row r="21" spans="1:1" s="345" customFormat="1" ht="22.5" customHeight="1">
      <c r="A21" s="323" t="s">
        <v>344</v>
      </c>
    </row>
    <row r="22" spans="1:1" s="345" customFormat="1" ht="22.5" customHeight="1">
      <c r="A22" s="323" t="s">
        <v>431</v>
      </c>
    </row>
    <row r="23" spans="1:1" s="345" customFormat="1" ht="22.5" customHeight="1">
      <c r="A23" s="323" t="s">
        <v>432</v>
      </c>
    </row>
    <row r="24" spans="1:1" s="345" customFormat="1" ht="22.5" customHeight="1">
      <c r="A24" s="323" t="s">
        <v>348</v>
      </c>
    </row>
    <row r="25" spans="1:1" s="345" customFormat="1" ht="24" customHeight="1">
      <c r="A25" s="400" t="s">
        <v>345</v>
      </c>
    </row>
    <row r="26" spans="1:1" s="345" customFormat="1" ht="21.75" customHeight="1">
      <c r="A26" s="323" t="s">
        <v>346</v>
      </c>
    </row>
    <row r="27" spans="1:1" s="345" customFormat="1" ht="21.75" customHeight="1">
      <c r="A27" s="323" t="s">
        <v>347</v>
      </c>
    </row>
    <row r="28" spans="1:1" s="345" customFormat="1" ht="26.25" customHeight="1">
      <c r="A28" s="350" t="s">
        <v>101</v>
      </c>
    </row>
    <row r="29" spans="1:1" s="345" customFormat="1" ht="24" customHeight="1">
      <c r="A29" s="349" t="s">
        <v>169</v>
      </c>
    </row>
    <row r="30" spans="1:1" s="345" customFormat="1" ht="21.75" customHeight="1">
      <c r="A30" s="323" t="s">
        <v>170</v>
      </c>
    </row>
    <row r="31" spans="1:1" s="345" customFormat="1" ht="24" customHeight="1">
      <c r="A31" s="338" t="s">
        <v>171</v>
      </c>
    </row>
    <row r="32" spans="1:1" s="345" customFormat="1" ht="21.75" customHeight="1">
      <c r="A32" s="301" t="s">
        <v>309</v>
      </c>
    </row>
    <row r="33" spans="1:1" s="345" customFormat="1" ht="12.75" customHeight="1" thickBot="1">
      <c r="A33" s="302"/>
    </row>
    <row r="34" spans="1:1" s="345" customFormat="1" ht="10.5" customHeight="1">
      <c r="A34" s="338"/>
    </row>
    <row r="35" spans="1:1" s="345" customFormat="1" ht="24" customHeight="1">
      <c r="A35" s="338" t="s">
        <v>172</v>
      </c>
    </row>
    <row r="36" spans="1:1" s="345" customFormat="1" ht="22.5" customHeight="1">
      <c r="A36" s="301" t="s">
        <v>310</v>
      </c>
    </row>
    <row r="37" spans="1:1" s="345" customFormat="1" ht="24" customHeight="1">
      <c r="A37" s="338" t="s">
        <v>173</v>
      </c>
    </row>
    <row r="38" spans="1:1" s="345" customFormat="1" ht="22.5" customHeight="1">
      <c r="A38" s="323" t="s">
        <v>360</v>
      </c>
    </row>
    <row r="39" spans="1:1" s="345" customFormat="1" ht="22.5" customHeight="1">
      <c r="A39" s="323" t="s">
        <v>437</v>
      </c>
    </row>
    <row r="40" spans="1:1" s="345" customFormat="1" ht="22.5" customHeight="1">
      <c r="A40" s="323" t="s">
        <v>438</v>
      </c>
    </row>
    <row r="41" spans="1:1" s="345" customFormat="1" ht="24" customHeight="1">
      <c r="A41" s="338" t="s">
        <v>174</v>
      </c>
    </row>
    <row r="42" spans="1:1" s="345" customFormat="1" ht="22.5" customHeight="1">
      <c r="A42" s="301" t="s">
        <v>322</v>
      </c>
    </row>
    <row r="43" spans="1:1" s="345" customFormat="1" ht="24" customHeight="1">
      <c r="A43" s="338" t="s">
        <v>175</v>
      </c>
    </row>
    <row r="44" spans="1:1" s="345" customFormat="1" ht="22.5" customHeight="1">
      <c r="A44" s="301" t="s">
        <v>311</v>
      </c>
    </row>
    <row r="45" spans="1:1" s="345" customFormat="1" ht="24" customHeight="1">
      <c r="A45" s="338" t="s">
        <v>176</v>
      </c>
    </row>
    <row r="46" spans="1:1" s="345" customFormat="1" ht="22.5" customHeight="1">
      <c r="A46" s="301" t="s">
        <v>349</v>
      </c>
    </row>
    <row r="47" spans="1:1" s="345" customFormat="1" ht="22.5" customHeight="1">
      <c r="A47" s="301" t="s">
        <v>423</v>
      </c>
    </row>
    <row r="48" spans="1:1" s="345" customFormat="1" ht="22.5" customHeight="1">
      <c r="A48" s="395" t="s">
        <v>361</v>
      </c>
    </row>
    <row r="49" spans="1:1" s="345" customFormat="1" ht="22.5" customHeight="1">
      <c r="A49" s="323" t="s">
        <v>424</v>
      </c>
    </row>
    <row r="50" spans="1:1" s="345" customFormat="1" ht="24" customHeight="1">
      <c r="A50" s="338" t="s">
        <v>177</v>
      </c>
    </row>
    <row r="51" spans="1:1" s="345" customFormat="1" ht="22.5" customHeight="1">
      <c r="A51" s="301" t="s">
        <v>433</v>
      </c>
    </row>
    <row r="52" spans="1:1" s="345" customFormat="1" ht="22.5" customHeight="1">
      <c r="A52" s="301" t="s">
        <v>434</v>
      </c>
    </row>
    <row r="53" spans="1:1" s="345" customFormat="1" ht="24" customHeight="1">
      <c r="A53" s="338" t="s">
        <v>178</v>
      </c>
    </row>
    <row r="54" spans="1:1" s="345" customFormat="1" ht="22.5" customHeight="1">
      <c r="A54" s="301" t="s">
        <v>179</v>
      </c>
    </row>
    <row r="55" spans="1:1" s="345" customFormat="1" ht="5.25" customHeight="1">
      <c r="A55" s="301"/>
    </row>
    <row r="56" spans="1:1" s="345" customFormat="1" ht="26.25" customHeight="1">
      <c r="A56" s="339" t="s">
        <v>102</v>
      </c>
    </row>
    <row r="57" spans="1:1" s="345" customFormat="1" ht="24" customHeight="1">
      <c r="A57" s="338" t="s">
        <v>180</v>
      </c>
    </row>
    <row r="58" spans="1:1" s="345" customFormat="1" ht="22.5" customHeight="1">
      <c r="A58" s="301" t="s">
        <v>312</v>
      </c>
    </row>
    <row r="59" spans="1:1" s="345" customFormat="1" ht="24" customHeight="1">
      <c r="A59" s="338" t="s">
        <v>181</v>
      </c>
    </row>
    <row r="60" spans="1:1" s="345" customFormat="1" ht="22.5" customHeight="1">
      <c r="A60" s="301" t="s">
        <v>321</v>
      </c>
    </row>
    <row r="61" spans="1:1" s="345" customFormat="1" ht="26.25" customHeight="1">
      <c r="A61" s="339" t="s">
        <v>103</v>
      </c>
    </row>
    <row r="62" spans="1:1" s="345" customFormat="1" ht="24" customHeight="1">
      <c r="A62" s="338" t="s">
        <v>182</v>
      </c>
    </row>
    <row r="63" spans="1:1" s="345" customFormat="1" ht="10.5" customHeight="1" thickBot="1">
      <c r="A63" s="406"/>
    </row>
    <row r="64" spans="1:1" s="345" customFormat="1" ht="7.5" customHeight="1">
      <c r="A64" s="301"/>
    </row>
    <row r="65" spans="1:1" s="345" customFormat="1" ht="21.75" customHeight="1">
      <c r="A65" s="301" t="s">
        <v>421</v>
      </c>
    </row>
    <row r="66" spans="1:1" s="345" customFormat="1" ht="26.25" customHeight="1">
      <c r="A66" s="338" t="s">
        <v>183</v>
      </c>
    </row>
    <row r="67" spans="1:1" s="345" customFormat="1" ht="21.75" customHeight="1">
      <c r="A67" s="301" t="s">
        <v>422</v>
      </c>
    </row>
    <row r="68" spans="1:1" s="345" customFormat="1" ht="26.25" customHeight="1">
      <c r="A68" s="338" t="s">
        <v>184</v>
      </c>
    </row>
    <row r="69" spans="1:1" s="345" customFormat="1" ht="21.75" customHeight="1">
      <c r="A69" s="301" t="s">
        <v>185</v>
      </c>
    </row>
    <row r="70" spans="1:1" s="345" customFormat="1" ht="26.25" customHeight="1">
      <c r="A70" s="338" t="s">
        <v>186</v>
      </c>
    </row>
    <row r="71" spans="1:1" s="345" customFormat="1" ht="21.75" customHeight="1">
      <c r="A71" s="301" t="s">
        <v>187</v>
      </c>
    </row>
    <row r="72" spans="1:1" s="345" customFormat="1" ht="30" customHeight="1">
      <c r="A72" s="339" t="s">
        <v>104</v>
      </c>
    </row>
    <row r="73" spans="1:1" s="345" customFormat="1" ht="26.25" customHeight="1">
      <c r="A73" s="338" t="s">
        <v>188</v>
      </c>
    </row>
    <row r="74" spans="1:1" s="345" customFormat="1" ht="21.75" customHeight="1">
      <c r="A74" s="301" t="s">
        <v>356</v>
      </c>
    </row>
    <row r="75" spans="1:1" s="345" customFormat="1" ht="26.25" customHeight="1">
      <c r="A75" s="338" t="s">
        <v>189</v>
      </c>
    </row>
    <row r="76" spans="1:1" s="345" customFormat="1" ht="21.75" customHeight="1">
      <c r="A76" s="301" t="s">
        <v>371</v>
      </c>
    </row>
    <row r="77" spans="1:1" s="345" customFormat="1" ht="21.75" customHeight="1">
      <c r="A77" s="303" t="s">
        <v>372</v>
      </c>
    </row>
    <row r="78" spans="1:1" s="345" customFormat="1" ht="29.25" customHeight="1">
      <c r="A78" s="339" t="s">
        <v>105</v>
      </c>
    </row>
    <row r="79" spans="1:1" s="345" customFormat="1" ht="26.25" customHeight="1">
      <c r="A79" s="338" t="s">
        <v>190</v>
      </c>
    </row>
    <row r="80" spans="1:1" s="345" customFormat="1" ht="21.75" customHeight="1">
      <c r="A80" s="304" t="s">
        <v>313</v>
      </c>
    </row>
    <row r="81" spans="1:1" s="345" customFormat="1" ht="26.25" customHeight="1">
      <c r="A81" s="338" t="s">
        <v>191</v>
      </c>
    </row>
    <row r="82" spans="1:1" s="345" customFormat="1" ht="21.75" customHeight="1">
      <c r="A82" s="301" t="s">
        <v>192</v>
      </c>
    </row>
    <row r="83" spans="1:1" s="345" customFormat="1" ht="29.25" customHeight="1">
      <c r="A83" s="339" t="s">
        <v>373</v>
      </c>
    </row>
    <row r="84" spans="1:1" s="345" customFormat="1" ht="26.25" customHeight="1">
      <c r="A84" s="338" t="s">
        <v>357</v>
      </c>
    </row>
    <row r="85" spans="1:1" s="345" customFormat="1" ht="21.75" customHeight="1">
      <c r="A85" s="301" t="s">
        <v>358</v>
      </c>
    </row>
    <row r="86" spans="1:1" s="345" customFormat="1" ht="26.25" customHeight="1">
      <c r="A86" s="338" t="s">
        <v>374</v>
      </c>
    </row>
    <row r="87" spans="1:1" s="345" customFormat="1" ht="21.75" customHeight="1">
      <c r="A87" s="301" t="s">
        <v>375</v>
      </c>
    </row>
    <row r="88" spans="1:1" s="345" customFormat="1" ht="28.5" customHeight="1">
      <c r="A88" s="339" t="s">
        <v>122</v>
      </c>
    </row>
    <row r="89" spans="1:1" s="345" customFormat="1" ht="26.25" customHeight="1">
      <c r="A89" s="338" t="s">
        <v>193</v>
      </c>
    </row>
    <row r="90" spans="1:1" s="345" customFormat="1" ht="21.75" customHeight="1">
      <c r="A90" s="304" t="s">
        <v>273</v>
      </c>
    </row>
    <row r="91" spans="1:1" s="345" customFormat="1" ht="7.5" customHeight="1" thickBot="1">
      <c r="A91" s="352"/>
    </row>
    <row r="92" spans="1:1" s="345" customFormat="1" ht="14.25" customHeight="1">
      <c r="A92" s="346"/>
    </row>
    <row r="93" spans="1:1" s="345" customFormat="1" ht="16.5" customHeight="1">
      <c r="A93" s="347"/>
    </row>
  </sheetData>
  <phoneticPr fontId="3" type="noConversion"/>
  <printOptions horizontalCentered="1"/>
  <pageMargins left="0.59055118110236227" right="0.59055118110236227" top="0.94488188976377963" bottom="0.94488188976377963" header="0.47244094488188981" footer="0.47244094488188981"/>
  <pageSetup paperSize="9" firstPageNumber="24" fitToHeight="3" orientation="portrait" useFirstPageNumber="1" r:id="rId1"/>
  <headerFooter alignWithMargins="0">
    <oddFooter>&amp;C&amp;"Times New Roman,標準"&amp;P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15</vt:i4>
      </vt:variant>
      <vt:variant>
        <vt:lpstr>已命名的範圍</vt:lpstr>
      </vt:variant>
      <vt:variant>
        <vt:i4>13</vt:i4>
      </vt:variant>
    </vt:vector>
  </HeadingPairs>
  <TitlesOfParts>
    <vt:vector size="28" baseType="lpstr">
      <vt:lpstr>收支餘絀預計表</vt:lpstr>
      <vt:lpstr>餘絀撥補預計表</vt:lpstr>
      <vt:lpstr>現金流量預計表</vt:lpstr>
      <vt:lpstr>提繳費收入</vt:lpstr>
      <vt:lpstr>利息收入</vt:lpstr>
      <vt:lpstr>投資利益</vt:lpstr>
      <vt:lpstr>支出明細表</vt:lpstr>
      <vt:lpstr>固定資產建設改良擴充</vt:lpstr>
      <vt:lpstr>資產折舊</vt:lpstr>
      <vt:lpstr>預計平衡表</vt:lpstr>
      <vt:lpstr>員工人數彙計表</vt:lpstr>
      <vt:lpstr>用人費用彙計表 </vt:lpstr>
      <vt:lpstr>各項提存</vt:lpstr>
      <vt:lpstr>業務費用</vt:lpstr>
      <vt:lpstr>業務費用說明</vt:lpstr>
      <vt:lpstr>'用人費用彙計表 '!Print_Area</vt:lpstr>
      <vt:lpstr>各項提存!Print_Area</vt:lpstr>
      <vt:lpstr>收支餘絀預計表!Print_Area</vt:lpstr>
      <vt:lpstr>現金流量預計表!Print_Area</vt:lpstr>
      <vt:lpstr>業務費用!Print_Area</vt:lpstr>
      <vt:lpstr>業務費用說明!Print_Area</vt:lpstr>
      <vt:lpstr>'用人費用彙計表 '!Print_Titles</vt:lpstr>
      <vt:lpstr>固定資產建設改良擴充!Print_Titles</vt:lpstr>
      <vt:lpstr>員工人數彙計表!Print_Titles</vt:lpstr>
      <vt:lpstr>業務費用!Print_Titles</vt:lpstr>
      <vt:lpstr>業務費用說明!Print_Titles</vt:lpstr>
      <vt:lpstr>資產折舊!Print_Titles</vt:lpstr>
      <vt:lpstr>預計平衡表!Print_Titles</vt:lpstr>
    </vt:vector>
  </TitlesOfParts>
  <Company>ooo</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xxx</dc:creator>
  <cp:lastModifiedBy>A16534</cp:lastModifiedBy>
  <cp:lastPrinted>2015-08-21T06:14:17Z</cp:lastPrinted>
  <dcterms:created xsi:type="dcterms:W3CDTF">2002-03-08T01:40:00Z</dcterms:created>
  <dcterms:modified xsi:type="dcterms:W3CDTF">2017-02-10T06:46:19Z</dcterms:modified>
</cp:coreProperties>
</file>