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24226"/>
  <xr:revisionPtr revIDLastSave="0" documentId="13_ncr:1_{DD8F6FDB-525E-44D4-A610-4F9C702668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11年5至12月~112年職保" sheetId="6" r:id="rId1"/>
    <sheet name="111年1至4月勞保" sheetId="5" r:id="rId2"/>
    <sheet name="104年~110年" sheetId="4" r:id="rId3"/>
    <sheet name="102年~103年" sheetId="3" r:id="rId4"/>
    <sheet name="100年~101年" sheetId="2" r:id="rId5"/>
    <sheet name="96年~99年" sheetId="1" r:id="rId6"/>
  </sheets>
  <definedNames>
    <definedName name="_xlnm.Print_Area" localSheetId="4">'100年~101年'!$A$1:$O$42</definedName>
    <definedName name="_xlnm.Print_Area" localSheetId="3">'102年~103年'!$A$1:$O$61</definedName>
    <definedName name="_xlnm.Print_Area" localSheetId="0">'111年5至12月~112年職保'!$A$1:$O$63</definedName>
    <definedName name="_xlnm.Print_Area" localSheetId="5">'96年~99年'!$A$1:$AA$46</definedName>
    <definedName name="_xlnm.Print_Titles" localSheetId="4">'100年~101年'!$A:$C,'100年~101年'!$1:$5</definedName>
    <definedName name="_xlnm.Print_Titles" localSheetId="3">'102年~103年'!$A:$C,'102年~103年'!$1:$5</definedName>
    <definedName name="_xlnm.Print_Titles" localSheetId="2">'104年~110年'!$A:$C,'104年~110年'!$1:$5</definedName>
    <definedName name="_xlnm.Print_Titles" localSheetId="1">'111年1至4月勞保'!$A:$C,'111年1至4月勞保'!$1:$5</definedName>
    <definedName name="_xlnm.Print_Titles" localSheetId="0">'111年5至12月~112年職保'!$A:$C,'111年5至12月~112年職保'!$1:$5</definedName>
    <definedName name="_xlnm.Print_Titles" localSheetId="5">'96年~99年'!$A:$C,'96年~99年'!$1:$5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2" i="6" l="1"/>
  <c r="D62" i="6"/>
  <c r="E61" i="6"/>
  <c r="D61" i="6"/>
  <c r="E60" i="6"/>
  <c r="D60" i="6"/>
  <c r="E59" i="6"/>
  <c r="D59" i="6"/>
  <c r="E58" i="6"/>
  <c r="D58" i="6"/>
  <c r="E57" i="6"/>
  <c r="D57" i="6"/>
  <c r="E56" i="6"/>
  <c r="D56" i="6"/>
  <c r="E55" i="6"/>
  <c r="D55" i="6"/>
  <c r="E54" i="6"/>
  <c r="D54" i="6"/>
  <c r="E53" i="6"/>
  <c r="D53" i="6"/>
  <c r="E52" i="6"/>
  <c r="D52" i="6"/>
  <c r="E51" i="6"/>
  <c r="D51" i="6"/>
  <c r="E50" i="6"/>
  <c r="D50" i="6"/>
  <c r="E49" i="6"/>
  <c r="D49" i="6"/>
  <c r="E48" i="6"/>
  <c r="D48" i="6"/>
  <c r="E47" i="6"/>
  <c r="D47" i="6"/>
  <c r="E46" i="6"/>
  <c r="D46" i="6"/>
  <c r="E45" i="6"/>
  <c r="D45" i="6"/>
  <c r="E44" i="6"/>
  <c r="D44" i="6"/>
  <c r="I43" i="6"/>
  <c r="H43" i="6"/>
  <c r="G43" i="6"/>
  <c r="F43" i="6"/>
  <c r="E42" i="6"/>
  <c r="D42" i="6"/>
  <c r="E41" i="6"/>
  <c r="D41" i="6"/>
  <c r="E40" i="6"/>
  <c r="D40" i="6"/>
  <c r="E39" i="6"/>
  <c r="D39" i="6"/>
  <c r="E38" i="6"/>
  <c r="D38" i="6"/>
  <c r="E37" i="6"/>
  <c r="D37" i="6"/>
  <c r="E36" i="6"/>
  <c r="D36" i="6"/>
  <c r="E35" i="6"/>
  <c r="D35" i="6"/>
  <c r="E34" i="6"/>
  <c r="D34" i="6"/>
  <c r="E33" i="6"/>
  <c r="D33" i="6"/>
  <c r="E32" i="6"/>
  <c r="D32" i="6"/>
  <c r="E31" i="6"/>
  <c r="D31" i="6"/>
  <c r="I30" i="6"/>
  <c r="H30" i="6"/>
  <c r="G30" i="6"/>
  <c r="F30" i="6"/>
  <c r="E29" i="6"/>
  <c r="D29" i="6"/>
  <c r="E28" i="6"/>
  <c r="D28" i="6"/>
  <c r="E27" i="6"/>
  <c r="D27" i="6"/>
  <c r="E26" i="6"/>
  <c r="D26" i="6"/>
  <c r="E25" i="6"/>
  <c r="D25" i="6"/>
  <c r="E24" i="6"/>
  <c r="D24" i="6"/>
  <c r="E23" i="6"/>
  <c r="D23" i="6"/>
  <c r="E22" i="6"/>
  <c r="D22" i="6"/>
  <c r="E21" i="6"/>
  <c r="D21" i="6"/>
  <c r="E20" i="6"/>
  <c r="D20" i="6"/>
  <c r="E19" i="6"/>
  <c r="D19" i="6"/>
  <c r="E18" i="6"/>
  <c r="D18" i="6"/>
  <c r="E17" i="6"/>
  <c r="D17" i="6"/>
  <c r="E16" i="6"/>
  <c r="D16" i="6"/>
  <c r="E15" i="6"/>
  <c r="D15" i="6"/>
  <c r="E14" i="6"/>
  <c r="D14" i="6"/>
  <c r="E13" i="6"/>
  <c r="D13" i="6"/>
  <c r="E12" i="6"/>
  <c r="D12" i="6"/>
  <c r="E11" i="6"/>
  <c r="D11" i="6"/>
  <c r="E10" i="6"/>
  <c r="D10" i="6"/>
  <c r="E9" i="6"/>
  <c r="D9" i="6"/>
  <c r="E8" i="6"/>
  <c r="D8" i="6"/>
  <c r="E7" i="6"/>
  <c r="D7" i="6"/>
  <c r="I6" i="6"/>
  <c r="H6" i="6"/>
  <c r="G6" i="6"/>
  <c r="F6" i="6"/>
  <c r="J28" i="6"/>
  <c r="K28" i="6"/>
  <c r="E30" i="6" l="1"/>
  <c r="E43" i="6"/>
  <c r="D43" i="6"/>
  <c r="D30" i="6"/>
  <c r="E6" i="6"/>
  <c r="D6" i="6"/>
  <c r="K62" i="6"/>
  <c r="J62" i="6"/>
  <c r="K61" i="6"/>
  <c r="J61" i="6"/>
  <c r="K60" i="6"/>
  <c r="J60" i="6"/>
  <c r="K59" i="6"/>
  <c r="J59" i="6"/>
  <c r="K58" i="6"/>
  <c r="J58" i="6"/>
  <c r="K57" i="6"/>
  <c r="J57" i="6"/>
  <c r="K56" i="6"/>
  <c r="J56" i="6"/>
  <c r="K55" i="6"/>
  <c r="J55" i="6"/>
  <c r="K54" i="6"/>
  <c r="J54" i="6"/>
  <c r="K53" i="6"/>
  <c r="J53" i="6"/>
  <c r="K52" i="6"/>
  <c r="J52" i="6"/>
  <c r="K51" i="6"/>
  <c r="J51" i="6"/>
  <c r="K50" i="6"/>
  <c r="J50" i="6"/>
  <c r="K49" i="6"/>
  <c r="J49" i="6"/>
  <c r="K48" i="6"/>
  <c r="J48" i="6"/>
  <c r="K47" i="6"/>
  <c r="J47" i="6"/>
  <c r="K46" i="6"/>
  <c r="J46" i="6"/>
  <c r="K45" i="6"/>
  <c r="J45" i="6"/>
  <c r="K44" i="6"/>
  <c r="J44" i="6"/>
  <c r="O43" i="6"/>
  <c r="N43" i="6"/>
  <c r="M43" i="6"/>
  <c r="L43" i="6"/>
  <c r="K42" i="6"/>
  <c r="J42" i="6"/>
  <c r="K41" i="6"/>
  <c r="J41" i="6"/>
  <c r="K40" i="6"/>
  <c r="J40" i="6"/>
  <c r="K39" i="6"/>
  <c r="J39" i="6"/>
  <c r="K38" i="6"/>
  <c r="J38" i="6"/>
  <c r="K37" i="6"/>
  <c r="J37" i="6"/>
  <c r="K36" i="6"/>
  <c r="J36" i="6"/>
  <c r="K35" i="6"/>
  <c r="J35" i="6"/>
  <c r="K34" i="6"/>
  <c r="J34" i="6"/>
  <c r="K33" i="6"/>
  <c r="J33" i="6"/>
  <c r="K32" i="6"/>
  <c r="J32" i="6"/>
  <c r="K31" i="6"/>
  <c r="J31" i="6"/>
  <c r="O30" i="6"/>
  <c r="N30" i="6"/>
  <c r="M30" i="6"/>
  <c r="L30" i="6"/>
  <c r="K29" i="6"/>
  <c r="J29" i="6"/>
  <c r="K27" i="6"/>
  <c r="J27" i="6"/>
  <c r="K26" i="6"/>
  <c r="J26" i="6"/>
  <c r="K25" i="6"/>
  <c r="J25" i="6"/>
  <c r="K24" i="6"/>
  <c r="J24" i="6"/>
  <c r="K23" i="6"/>
  <c r="J23" i="6"/>
  <c r="K22" i="6"/>
  <c r="J22" i="6"/>
  <c r="K21" i="6"/>
  <c r="J21" i="6"/>
  <c r="K20" i="6"/>
  <c r="J20" i="6"/>
  <c r="K19" i="6"/>
  <c r="J19" i="6"/>
  <c r="K18" i="6"/>
  <c r="J18" i="6"/>
  <c r="K17" i="6"/>
  <c r="J17" i="6"/>
  <c r="K16" i="6"/>
  <c r="J16" i="6"/>
  <c r="K15" i="6"/>
  <c r="J15" i="6"/>
  <c r="K14" i="6"/>
  <c r="J14" i="6"/>
  <c r="K13" i="6"/>
  <c r="J13" i="6"/>
  <c r="K12" i="6"/>
  <c r="J12" i="6"/>
  <c r="K11" i="6"/>
  <c r="J11" i="6"/>
  <c r="K10" i="6"/>
  <c r="J10" i="6"/>
  <c r="K9" i="6"/>
  <c r="J9" i="6"/>
  <c r="K8" i="6"/>
  <c r="J8" i="6"/>
  <c r="K7" i="6"/>
  <c r="J7" i="6"/>
  <c r="O6" i="6"/>
  <c r="N6" i="6"/>
  <c r="M6" i="6"/>
  <c r="L6" i="6"/>
  <c r="K43" i="6" l="1"/>
  <c r="J43" i="6"/>
  <c r="K30" i="6"/>
  <c r="J30" i="6"/>
  <c r="K6" i="6"/>
  <c r="J6" i="6"/>
  <c r="E61" i="5"/>
  <c r="D61" i="5"/>
  <c r="E60" i="5"/>
  <c r="D60" i="5"/>
  <c r="E59" i="5"/>
  <c r="D59" i="5"/>
  <c r="E58" i="5"/>
  <c r="D58" i="5"/>
  <c r="E57" i="5"/>
  <c r="D57" i="5"/>
  <c r="E56" i="5"/>
  <c r="D56" i="5"/>
  <c r="E55" i="5"/>
  <c r="D55" i="5"/>
  <c r="E54" i="5"/>
  <c r="D54" i="5"/>
  <c r="E53" i="5"/>
  <c r="D53" i="5"/>
  <c r="E52" i="5"/>
  <c r="D52" i="5"/>
  <c r="E51" i="5"/>
  <c r="D51" i="5"/>
  <c r="E50" i="5"/>
  <c r="D50" i="5"/>
  <c r="E49" i="5"/>
  <c r="D49" i="5"/>
  <c r="E48" i="5"/>
  <c r="D48" i="5"/>
  <c r="E47" i="5"/>
  <c r="D47" i="5"/>
  <c r="E46" i="5"/>
  <c r="D46" i="5"/>
  <c r="E45" i="5"/>
  <c r="D45" i="5"/>
  <c r="E44" i="5"/>
  <c r="D44" i="5"/>
  <c r="E43" i="5"/>
  <c r="D43" i="5"/>
  <c r="I42" i="5"/>
  <c r="H42" i="5"/>
  <c r="G42" i="5"/>
  <c r="F42" i="5"/>
  <c r="E41" i="5"/>
  <c r="D41" i="5"/>
  <c r="E40" i="5"/>
  <c r="D40" i="5"/>
  <c r="E39" i="5"/>
  <c r="D39" i="5"/>
  <c r="E38" i="5"/>
  <c r="D38" i="5"/>
  <c r="E37" i="5"/>
  <c r="D37" i="5"/>
  <c r="E36" i="5"/>
  <c r="D36" i="5"/>
  <c r="E35" i="5"/>
  <c r="D35" i="5"/>
  <c r="E34" i="5"/>
  <c r="D34" i="5"/>
  <c r="E33" i="5"/>
  <c r="D33" i="5"/>
  <c r="E32" i="5"/>
  <c r="D32" i="5"/>
  <c r="E31" i="5"/>
  <c r="D31" i="5"/>
  <c r="E30" i="5"/>
  <c r="D30" i="5"/>
  <c r="I29" i="5"/>
  <c r="H29" i="5"/>
  <c r="G29" i="5"/>
  <c r="F29" i="5"/>
  <c r="E28" i="5"/>
  <c r="D28" i="5"/>
  <c r="E27" i="5"/>
  <c r="D27" i="5"/>
  <c r="E26" i="5"/>
  <c r="D26" i="5"/>
  <c r="E25" i="5"/>
  <c r="D25" i="5"/>
  <c r="E24" i="5"/>
  <c r="D24" i="5"/>
  <c r="E23" i="5"/>
  <c r="D23" i="5"/>
  <c r="E22" i="5"/>
  <c r="D22" i="5"/>
  <c r="E21" i="5"/>
  <c r="D21" i="5"/>
  <c r="E20" i="5"/>
  <c r="D20" i="5"/>
  <c r="E19" i="5"/>
  <c r="D19" i="5"/>
  <c r="E18" i="5"/>
  <c r="D18" i="5"/>
  <c r="E17" i="5"/>
  <c r="D17" i="5"/>
  <c r="E16" i="5"/>
  <c r="D16" i="5"/>
  <c r="E15" i="5"/>
  <c r="D15" i="5"/>
  <c r="E14" i="5"/>
  <c r="D14" i="5"/>
  <c r="E13" i="5"/>
  <c r="D13" i="5"/>
  <c r="E12" i="5"/>
  <c r="D12" i="5"/>
  <c r="E11" i="5"/>
  <c r="D11" i="5"/>
  <c r="E10" i="5"/>
  <c r="D10" i="5"/>
  <c r="E9" i="5"/>
  <c r="D9" i="5"/>
  <c r="E8" i="5"/>
  <c r="D8" i="5"/>
  <c r="E7" i="5"/>
  <c r="D7" i="5"/>
  <c r="I6" i="5"/>
  <c r="H6" i="5"/>
  <c r="G6" i="5"/>
  <c r="F6" i="5"/>
  <c r="E42" i="5" l="1"/>
  <c r="E6" i="5"/>
  <c r="D42" i="5"/>
  <c r="D29" i="5"/>
  <c r="D6" i="5"/>
  <c r="E29" i="5"/>
  <c r="F42" i="4"/>
  <c r="G42" i="4"/>
  <c r="H42" i="4"/>
  <c r="I42" i="4"/>
  <c r="E61" i="4" l="1"/>
  <c r="D61" i="4"/>
  <c r="E60" i="4"/>
  <c r="D60" i="4"/>
  <c r="E59" i="4"/>
  <c r="D59" i="4"/>
  <c r="E58" i="4"/>
  <c r="D58" i="4"/>
  <c r="E57" i="4"/>
  <c r="D57" i="4"/>
  <c r="E56" i="4"/>
  <c r="D56" i="4"/>
  <c r="E55" i="4"/>
  <c r="D55" i="4"/>
  <c r="E54" i="4"/>
  <c r="D54" i="4"/>
  <c r="E53" i="4"/>
  <c r="D53" i="4"/>
  <c r="E52" i="4"/>
  <c r="D52" i="4"/>
  <c r="E51" i="4"/>
  <c r="D51" i="4"/>
  <c r="E50" i="4"/>
  <c r="D50" i="4"/>
  <c r="E49" i="4"/>
  <c r="D49" i="4"/>
  <c r="E48" i="4"/>
  <c r="D48" i="4"/>
  <c r="E47" i="4"/>
  <c r="D47" i="4"/>
  <c r="E46" i="4"/>
  <c r="D46" i="4"/>
  <c r="E45" i="4"/>
  <c r="D45" i="4"/>
  <c r="E44" i="4"/>
  <c r="D44" i="4"/>
  <c r="E43" i="4"/>
  <c r="D43" i="4"/>
  <c r="E41" i="4"/>
  <c r="D41" i="4"/>
  <c r="E40" i="4"/>
  <c r="D40" i="4"/>
  <c r="E39" i="4"/>
  <c r="D39" i="4"/>
  <c r="E38" i="4"/>
  <c r="D38" i="4"/>
  <c r="E37" i="4"/>
  <c r="D37" i="4"/>
  <c r="E36" i="4"/>
  <c r="D36" i="4"/>
  <c r="E35" i="4"/>
  <c r="D35" i="4"/>
  <c r="E34" i="4"/>
  <c r="D34" i="4"/>
  <c r="E33" i="4"/>
  <c r="D33" i="4"/>
  <c r="E32" i="4"/>
  <c r="D32" i="4"/>
  <c r="E31" i="4"/>
  <c r="D31" i="4"/>
  <c r="E30" i="4"/>
  <c r="D30" i="4"/>
  <c r="I29" i="4"/>
  <c r="H29" i="4"/>
  <c r="G29" i="4"/>
  <c r="F29" i="4"/>
  <c r="E28" i="4"/>
  <c r="D28" i="4"/>
  <c r="E27" i="4"/>
  <c r="D27" i="4"/>
  <c r="E26" i="4"/>
  <c r="D26" i="4"/>
  <c r="E25" i="4"/>
  <c r="D25" i="4"/>
  <c r="E24" i="4"/>
  <c r="D24" i="4"/>
  <c r="E23" i="4"/>
  <c r="D23" i="4"/>
  <c r="E22" i="4"/>
  <c r="D22" i="4"/>
  <c r="E21" i="4"/>
  <c r="D21" i="4"/>
  <c r="E20" i="4"/>
  <c r="D20" i="4"/>
  <c r="E19" i="4"/>
  <c r="D19" i="4"/>
  <c r="E18" i="4"/>
  <c r="D18" i="4"/>
  <c r="E17" i="4"/>
  <c r="D17" i="4"/>
  <c r="E16" i="4"/>
  <c r="D16" i="4"/>
  <c r="E15" i="4"/>
  <c r="D15" i="4"/>
  <c r="E14" i="4"/>
  <c r="D14" i="4"/>
  <c r="E13" i="4"/>
  <c r="D13" i="4"/>
  <c r="E12" i="4"/>
  <c r="D12" i="4"/>
  <c r="E11" i="4"/>
  <c r="D11" i="4"/>
  <c r="E10" i="4"/>
  <c r="D10" i="4"/>
  <c r="E9" i="4"/>
  <c r="D9" i="4"/>
  <c r="E8" i="4"/>
  <c r="D8" i="4"/>
  <c r="E7" i="4"/>
  <c r="D7" i="4"/>
  <c r="I6" i="4"/>
  <c r="H6" i="4"/>
  <c r="G6" i="4"/>
  <c r="F6" i="4"/>
  <c r="E42" i="4" l="1"/>
  <c r="D6" i="4"/>
  <c r="D29" i="4"/>
  <c r="E29" i="4"/>
  <c r="E6" i="4"/>
  <c r="D42" i="4"/>
  <c r="P30" i="4"/>
  <c r="P31" i="4"/>
  <c r="P32" i="4"/>
  <c r="P33" i="4"/>
  <c r="P34" i="4"/>
  <c r="P35" i="4"/>
  <c r="P36" i="4"/>
  <c r="P37" i="4"/>
  <c r="P38" i="4"/>
  <c r="P39" i="4"/>
  <c r="P40" i="4"/>
  <c r="P41" i="4"/>
  <c r="K61" i="4" l="1"/>
  <c r="J61" i="4"/>
  <c r="K60" i="4"/>
  <c r="J60" i="4"/>
  <c r="K59" i="4"/>
  <c r="J59" i="4"/>
  <c r="K58" i="4"/>
  <c r="J58" i="4"/>
  <c r="K57" i="4"/>
  <c r="J57" i="4"/>
  <c r="K56" i="4"/>
  <c r="J56" i="4"/>
  <c r="K55" i="4"/>
  <c r="J55" i="4"/>
  <c r="K54" i="4"/>
  <c r="J54" i="4"/>
  <c r="K53" i="4"/>
  <c r="J53" i="4"/>
  <c r="K52" i="4"/>
  <c r="J52" i="4"/>
  <c r="K51" i="4"/>
  <c r="J51" i="4"/>
  <c r="K50" i="4"/>
  <c r="J50" i="4"/>
  <c r="K49" i="4"/>
  <c r="J49" i="4"/>
  <c r="K48" i="4"/>
  <c r="J48" i="4"/>
  <c r="K47" i="4"/>
  <c r="J47" i="4"/>
  <c r="K46" i="4"/>
  <c r="J46" i="4"/>
  <c r="K45" i="4"/>
  <c r="J45" i="4"/>
  <c r="K44" i="4"/>
  <c r="J44" i="4"/>
  <c r="K43" i="4"/>
  <c r="J43" i="4"/>
  <c r="O42" i="4"/>
  <c r="N42" i="4"/>
  <c r="M42" i="4"/>
  <c r="L42" i="4"/>
  <c r="K41" i="4"/>
  <c r="J41" i="4"/>
  <c r="K40" i="4"/>
  <c r="J40" i="4"/>
  <c r="K39" i="4"/>
  <c r="J39" i="4"/>
  <c r="K38" i="4"/>
  <c r="J38" i="4"/>
  <c r="K37" i="4"/>
  <c r="J37" i="4"/>
  <c r="K36" i="4"/>
  <c r="J36" i="4"/>
  <c r="K35" i="4"/>
  <c r="J35" i="4"/>
  <c r="K34" i="4"/>
  <c r="J34" i="4"/>
  <c r="K33" i="4"/>
  <c r="J33" i="4"/>
  <c r="K32" i="4"/>
  <c r="J32" i="4"/>
  <c r="K31" i="4"/>
  <c r="J31" i="4"/>
  <c r="K30" i="4"/>
  <c r="J30" i="4"/>
  <c r="O29" i="4"/>
  <c r="N29" i="4"/>
  <c r="M29" i="4"/>
  <c r="L29" i="4"/>
  <c r="K28" i="4"/>
  <c r="J28" i="4"/>
  <c r="K27" i="4"/>
  <c r="J27" i="4"/>
  <c r="K26" i="4"/>
  <c r="J26" i="4"/>
  <c r="K25" i="4"/>
  <c r="J25" i="4"/>
  <c r="K24" i="4"/>
  <c r="J24" i="4"/>
  <c r="K23" i="4"/>
  <c r="J23" i="4"/>
  <c r="K22" i="4"/>
  <c r="J22" i="4"/>
  <c r="K21" i="4"/>
  <c r="J21" i="4"/>
  <c r="K20" i="4"/>
  <c r="J20" i="4"/>
  <c r="K19" i="4"/>
  <c r="J19" i="4"/>
  <c r="K18" i="4"/>
  <c r="J18" i="4"/>
  <c r="K17" i="4"/>
  <c r="J17" i="4"/>
  <c r="K16" i="4"/>
  <c r="J16" i="4"/>
  <c r="K15" i="4"/>
  <c r="J15" i="4"/>
  <c r="K14" i="4"/>
  <c r="J14" i="4"/>
  <c r="K13" i="4"/>
  <c r="J13" i="4"/>
  <c r="K12" i="4"/>
  <c r="J12" i="4"/>
  <c r="K11" i="4"/>
  <c r="J11" i="4"/>
  <c r="K10" i="4"/>
  <c r="J10" i="4"/>
  <c r="K9" i="4"/>
  <c r="J9" i="4"/>
  <c r="K8" i="4"/>
  <c r="J8" i="4"/>
  <c r="K7" i="4"/>
  <c r="J7" i="4"/>
  <c r="O6" i="4"/>
  <c r="N6" i="4"/>
  <c r="M6" i="4"/>
  <c r="L6" i="4"/>
  <c r="J42" i="4" l="1"/>
  <c r="K42" i="4"/>
  <c r="K29" i="4"/>
  <c r="J29" i="4"/>
  <c r="J6" i="4"/>
  <c r="K6" i="4"/>
  <c r="R29" i="4"/>
  <c r="P29" i="4"/>
  <c r="Q61" i="4" l="1"/>
  <c r="P61" i="4"/>
  <c r="Q60" i="4"/>
  <c r="P60" i="4"/>
  <c r="Q59" i="4"/>
  <c r="P59" i="4"/>
  <c r="Q58" i="4"/>
  <c r="P58" i="4"/>
  <c r="Q57" i="4"/>
  <c r="P57" i="4"/>
  <c r="Q56" i="4"/>
  <c r="P56" i="4"/>
  <c r="Q55" i="4"/>
  <c r="P55" i="4"/>
  <c r="Q54" i="4"/>
  <c r="P54" i="4"/>
  <c r="Q53" i="4"/>
  <c r="P53" i="4"/>
  <c r="Q52" i="4"/>
  <c r="P52" i="4"/>
  <c r="Q51" i="4"/>
  <c r="P51" i="4"/>
  <c r="Q50" i="4"/>
  <c r="P50" i="4"/>
  <c r="Q49" i="4"/>
  <c r="P49" i="4"/>
  <c r="Q48" i="4"/>
  <c r="P48" i="4"/>
  <c r="Q47" i="4"/>
  <c r="P47" i="4"/>
  <c r="Q46" i="4"/>
  <c r="P46" i="4"/>
  <c r="Q45" i="4"/>
  <c r="P45" i="4"/>
  <c r="Q44" i="4"/>
  <c r="P44" i="4"/>
  <c r="Q43" i="4"/>
  <c r="P43" i="4"/>
  <c r="U42" i="4"/>
  <c r="T42" i="4"/>
  <c r="S42" i="4"/>
  <c r="R42" i="4"/>
  <c r="Q41" i="4"/>
  <c r="Q40" i="4"/>
  <c r="Q39" i="4"/>
  <c r="Q38" i="4"/>
  <c r="Q37" i="4"/>
  <c r="Q36" i="4"/>
  <c r="Q35" i="4"/>
  <c r="Q34" i="4"/>
  <c r="Q33" i="4"/>
  <c r="Q32" i="4"/>
  <c r="Q31" i="4"/>
  <c r="Q30" i="4"/>
  <c r="U29" i="4"/>
  <c r="T29" i="4"/>
  <c r="S29" i="4"/>
  <c r="Q28" i="4"/>
  <c r="P28" i="4"/>
  <c r="Q27" i="4"/>
  <c r="P27" i="4"/>
  <c r="Q26" i="4"/>
  <c r="P26" i="4"/>
  <c r="Q25" i="4"/>
  <c r="P25" i="4"/>
  <c r="Q24" i="4"/>
  <c r="P24" i="4"/>
  <c r="Q23" i="4"/>
  <c r="P23" i="4"/>
  <c r="Q22" i="4"/>
  <c r="P22" i="4"/>
  <c r="Q21" i="4"/>
  <c r="P21" i="4"/>
  <c r="Q20" i="4"/>
  <c r="P20" i="4"/>
  <c r="Q19" i="4"/>
  <c r="P19" i="4"/>
  <c r="Q18" i="4"/>
  <c r="P18" i="4"/>
  <c r="Q17" i="4"/>
  <c r="P17" i="4"/>
  <c r="Q16" i="4"/>
  <c r="P16" i="4"/>
  <c r="Q15" i="4"/>
  <c r="P15" i="4"/>
  <c r="Q14" i="4"/>
  <c r="P14" i="4"/>
  <c r="Q13" i="4"/>
  <c r="P13" i="4"/>
  <c r="Q12" i="4"/>
  <c r="P12" i="4"/>
  <c r="Q11" i="4"/>
  <c r="P11" i="4"/>
  <c r="Q10" i="4"/>
  <c r="P10" i="4"/>
  <c r="Q9" i="4"/>
  <c r="P9" i="4"/>
  <c r="Q8" i="4"/>
  <c r="P8" i="4"/>
  <c r="Q7" i="4"/>
  <c r="P7" i="4"/>
  <c r="U6" i="4"/>
  <c r="T6" i="4"/>
  <c r="S6" i="4"/>
  <c r="R6" i="4"/>
  <c r="P42" i="4" l="1"/>
  <c r="Q42" i="4"/>
  <c r="Q29" i="4"/>
  <c r="Q6" i="4"/>
  <c r="P6" i="4"/>
  <c r="AA42" i="4"/>
  <c r="Z42" i="4"/>
  <c r="Y42" i="4"/>
  <c r="X42" i="4"/>
  <c r="W61" i="4"/>
  <c r="V61" i="4"/>
  <c r="W60" i="4"/>
  <c r="V60" i="4"/>
  <c r="W59" i="4"/>
  <c r="V59" i="4"/>
  <c r="W58" i="4"/>
  <c r="V58" i="4"/>
  <c r="W57" i="4"/>
  <c r="V57" i="4"/>
  <c r="W56" i="4"/>
  <c r="V56" i="4"/>
  <c r="W55" i="4"/>
  <c r="V55" i="4"/>
  <c r="W54" i="4"/>
  <c r="V54" i="4"/>
  <c r="W53" i="4"/>
  <c r="V53" i="4"/>
  <c r="W52" i="4"/>
  <c r="V52" i="4"/>
  <c r="W51" i="4"/>
  <c r="V51" i="4"/>
  <c r="W50" i="4"/>
  <c r="V50" i="4"/>
  <c r="W49" i="4"/>
  <c r="V49" i="4"/>
  <c r="W48" i="4"/>
  <c r="V48" i="4"/>
  <c r="W47" i="4"/>
  <c r="V47" i="4"/>
  <c r="W46" i="4"/>
  <c r="V46" i="4"/>
  <c r="W45" i="4"/>
  <c r="V45" i="4"/>
  <c r="W44" i="4"/>
  <c r="V44" i="4"/>
  <c r="W43" i="4"/>
  <c r="V43" i="4"/>
  <c r="W41" i="4"/>
  <c r="V41" i="4"/>
  <c r="W40" i="4"/>
  <c r="V40" i="4"/>
  <c r="W39" i="4"/>
  <c r="V39" i="4"/>
  <c r="W38" i="4"/>
  <c r="V38" i="4"/>
  <c r="W37" i="4"/>
  <c r="V37" i="4"/>
  <c r="W36" i="4"/>
  <c r="V36" i="4"/>
  <c r="W35" i="4"/>
  <c r="V35" i="4"/>
  <c r="W34" i="4"/>
  <c r="V34" i="4"/>
  <c r="W33" i="4"/>
  <c r="V33" i="4"/>
  <c r="W32" i="4"/>
  <c r="V32" i="4"/>
  <c r="W31" i="4"/>
  <c r="V31" i="4"/>
  <c r="W30" i="4"/>
  <c r="V30" i="4"/>
  <c r="AA29" i="4"/>
  <c r="Z29" i="4"/>
  <c r="Y29" i="4"/>
  <c r="X29" i="4"/>
  <c r="W28" i="4"/>
  <c r="V28" i="4"/>
  <c r="W27" i="4"/>
  <c r="V27" i="4"/>
  <c r="W26" i="4"/>
  <c r="V26" i="4"/>
  <c r="W25" i="4"/>
  <c r="V25" i="4"/>
  <c r="W24" i="4"/>
  <c r="V24" i="4"/>
  <c r="W23" i="4"/>
  <c r="V23" i="4"/>
  <c r="W22" i="4"/>
  <c r="V22" i="4"/>
  <c r="W21" i="4"/>
  <c r="V21" i="4"/>
  <c r="W20" i="4"/>
  <c r="V20" i="4"/>
  <c r="W19" i="4"/>
  <c r="V19" i="4"/>
  <c r="W18" i="4"/>
  <c r="V18" i="4"/>
  <c r="W17" i="4"/>
  <c r="V17" i="4"/>
  <c r="W16" i="4"/>
  <c r="V16" i="4"/>
  <c r="W15" i="4"/>
  <c r="V15" i="4"/>
  <c r="W14" i="4"/>
  <c r="V14" i="4"/>
  <c r="W13" i="4"/>
  <c r="V13" i="4"/>
  <c r="W12" i="4"/>
  <c r="V12" i="4"/>
  <c r="W11" i="4"/>
  <c r="V11" i="4"/>
  <c r="W10" i="4"/>
  <c r="V10" i="4"/>
  <c r="W9" i="4"/>
  <c r="V9" i="4"/>
  <c r="W8" i="4"/>
  <c r="V8" i="4"/>
  <c r="W7" i="4"/>
  <c r="V7" i="4"/>
  <c r="AA6" i="4"/>
  <c r="Z6" i="4"/>
  <c r="Y6" i="4"/>
  <c r="X6" i="4"/>
  <c r="V29" i="4" l="1"/>
  <c r="W29" i="4"/>
  <c r="V42" i="4"/>
  <c r="W42" i="4"/>
  <c r="V6" i="4"/>
  <c r="W6" i="4"/>
  <c r="AC61" i="4"/>
  <c r="AB61" i="4"/>
  <c r="AC60" i="4"/>
  <c r="AB60" i="4"/>
  <c r="AC59" i="4"/>
  <c r="AB59" i="4"/>
  <c r="AC58" i="4"/>
  <c r="AB58" i="4"/>
  <c r="AC57" i="4"/>
  <c r="AB57" i="4"/>
  <c r="AC56" i="4"/>
  <c r="AB56" i="4"/>
  <c r="AC55" i="4"/>
  <c r="AB55" i="4"/>
  <c r="AC54" i="4"/>
  <c r="AB54" i="4"/>
  <c r="AC53" i="4"/>
  <c r="AB53" i="4"/>
  <c r="AC52" i="4"/>
  <c r="AB52" i="4"/>
  <c r="AC51" i="4"/>
  <c r="AB51" i="4"/>
  <c r="AC50" i="4"/>
  <c r="AB50" i="4"/>
  <c r="AC49" i="4"/>
  <c r="AB49" i="4"/>
  <c r="AC48" i="4"/>
  <c r="AB48" i="4"/>
  <c r="AC47" i="4"/>
  <c r="AB47" i="4"/>
  <c r="AC46" i="4"/>
  <c r="AB46" i="4"/>
  <c r="AC45" i="4"/>
  <c r="AB45" i="4"/>
  <c r="AC44" i="4"/>
  <c r="AB44" i="4"/>
  <c r="AC43" i="4"/>
  <c r="AB43" i="4"/>
  <c r="AG42" i="4"/>
  <c r="AF42" i="4"/>
  <c r="AE42" i="4"/>
  <c r="AD42" i="4"/>
  <c r="AC41" i="4"/>
  <c r="AB41" i="4"/>
  <c r="AC40" i="4"/>
  <c r="AB40" i="4"/>
  <c r="AC39" i="4"/>
  <c r="AB39" i="4"/>
  <c r="AC38" i="4"/>
  <c r="AB38" i="4"/>
  <c r="AC37" i="4"/>
  <c r="AB37" i="4"/>
  <c r="AC36" i="4"/>
  <c r="AB36" i="4"/>
  <c r="AC35" i="4"/>
  <c r="AB35" i="4"/>
  <c r="AC34" i="4"/>
  <c r="AB34" i="4"/>
  <c r="AC33" i="4"/>
  <c r="AB33" i="4"/>
  <c r="AC32" i="4"/>
  <c r="AB32" i="4"/>
  <c r="AB31" i="4"/>
  <c r="AC31" i="4"/>
  <c r="AC30" i="4"/>
  <c r="AB30" i="4"/>
  <c r="AG29" i="4"/>
  <c r="AF29" i="4"/>
  <c r="AE29" i="4"/>
  <c r="AD29" i="4"/>
  <c r="AC28" i="4"/>
  <c r="AB28" i="4"/>
  <c r="AC27" i="4"/>
  <c r="AB27" i="4"/>
  <c r="AC26" i="4"/>
  <c r="AB26" i="4"/>
  <c r="AC25" i="4"/>
  <c r="AB25" i="4"/>
  <c r="AC24" i="4"/>
  <c r="AB24" i="4"/>
  <c r="AC23" i="4"/>
  <c r="AB23" i="4"/>
  <c r="AC22" i="4"/>
  <c r="AB22" i="4"/>
  <c r="AC21" i="4"/>
  <c r="AB21" i="4"/>
  <c r="AC20" i="4"/>
  <c r="AB20" i="4"/>
  <c r="AC19" i="4"/>
  <c r="AB19" i="4"/>
  <c r="AC18" i="4"/>
  <c r="AB18" i="4"/>
  <c r="AC17" i="4"/>
  <c r="AB17" i="4"/>
  <c r="AC16" i="4"/>
  <c r="AB16" i="4"/>
  <c r="AC15" i="4"/>
  <c r="AB15" i="4"/>
  <c r="AC14" i="4"/>
  <c r="AB14" i="4"/>
  <c r="AC13" i="4"/>
  <c r="AB13" i="4"/>
  <c r="AC12" i="4"/>
  <c r="AB12" i="4"/>
  <c r="AC11" i="4"/>
  <c r="AB11" i="4"/>
  <c r="AC10" i="4"/>
  <c r="AB10" i="4"/>
  <c r="AC9" i="4"/>
  <c r="AB9" i="4"/>
  <c r="AC8" i="4"/>
  <c r="AB8" i="4"/>
  <c r="AC7" i="4"/>
  <c r="AB7" i="4"/>
  <c r="AG6" i="4"/>
  <c r="AF6" i="4"/>
  <c r="AE6" i="4"/>
  <c r="AD6" i="4"/>
  <c r="AM31" i="4"/>
  <c r="AM29" i="4" s="1"/>
  <c r="AL31" i="4"/>
  <c r="AH31" i="4" s="1"/>
  <c r="AK31" i="4"/>
  <c r="AK29" i="4" s="1"/>
  <c r="AJ31" i="4"/>
  <c r="AJ29" i="4" s="1"/>
  <c r="F31" i="2"/>
  <c r="G31" i="2"/>
  <c r="H31" i="2"/>
  <c r="I31" i="2"/>
  <c r="F31" i="3"/>
  <c r="G31" i="3"/>
  <c r="H31" i="3"/>
  <c r="I31" i="3"/>
  <c r="AI61" i="4"/>
  <c r="AH61" i="4"/>
  <c r="AI60" i="4"/>
  <c r="AH60" i="4"/>
  <c r="AI59" i="4"/>
  <c r="AH59" i="4"/>
  <c r="AI58" i="4"/>
  <c r="AH58" i="4"/>
  <c r="AI57" i="4"/>
  <c r="AH57" i="4"/>
  <c r="AI56" i="4"/>
  <c r="AH56" i="4"/>
  <c r="AI55" i="4"/>
  <c r="AH55" i="4"/>
  <c r="AI54" i="4"/>
  <c r="AH54" i="4"/>
  <c r="AI53" i="4"/>
  <c r="AH53" i="4"/>
  <c r="AI52" i="4"/>
  <c r="AH52" i="4"/>
  <c r="AI51" i="4"/>
  <c r="AH51" i="4"/>
  <c r="AI50" i="4"/>
  <c r="AH50" i="4"/>
  <c r="AI49" i="4"/>
  <c r="AH49" i="4"/>
  <c r="AI48" i="4"/>
  <c r="AH48" i="4"/>
  <c r="AI47" i="4"/>
  <c r="AH47" i="4"/>
  <c r="AI46" i="4"/>
  <c r="AH46" i="4"/>
  <c r="AI45" i="4"/>
  <c r="AH45" i="4"/>
  <c r="AI44" i="4"/>
  <c r="AH44" i="4"/>
  <c r="AI43" i="4"/>
  <c r="AH43" i="4"/>
  <c r="AM42" i="4"/>
  <c r="AL42" i="4"/>
  <c r="AK42" i="4"/>
  <c r="AJ42" i="4"/>
  <c r="AI41" i="4"/>
  <c r="AH41" i="4"/>
  <c r="AI40" i="4"/>
  <c r="AH40" i="4"/>
  <c r="AI39" i="4"/>
  <c r="AH39" i="4"/>
  <c r="AI38" i="4"/>
  <c r="AH38" i="4"/>
  <c r="AI37" i="4"/>
  <c r="AH37" i="4"/>
  <c r="AI36" i="4"/>
  <c r="AH36" i="4"/>
  <c r="AI35" i="4"/>
  <c r="AH35" i="4"/>
  <c r="AI34" i="4"/>
  <c r="AH34" i="4"/>
  <c r="AI33" i="4"/>
  <c r="AH33" i="4"/>
  <c r="AI32" i="4"/>
  <c r="AH32" i="4"/>
  <c r="AI31" i="4"/>
  <c r="AI30" i="4"/>
  <c r="AH30" i="4"/>
  <c r="AI28" i="4"/>
  <c r="AH28" i="4"/>
  <c r="AI27" i="4"/>
  <c r="AH27" i="4"/>
  <c r="AI26" i="4"/>
  <c r="AH26" i="4"/>
  <c r="AI25" i="4"/>
  <c r="AH25" i="4"/>
  <c r="AI24" i="4"/>
  <c r="AH24" i="4"/>
  <c r="AI23" i="4"/>
  <c r="AH23" i="4"/>
  <c r="AI22" i="4"/>
  <c r="AH22" i="4"/>
  <c r="AI21" i="4"/>
  <c r="AH21" i="4"/>
  <c r="AI20" i="4"/>
  <c r="AH20" i="4"/>
  <c r="AI19" i="4"/>
  <c r="AH19" i="4"/>
  <c r="AI18" i="4"/>
  <c r="AH18" i="4"/>
  <c r="AI17" i="4"/>
  <c r="AH17" i="4"/>
  <c r="AI16" i="4"/>
  <c r="AH16" i="4"/>
  <c r="AI15" i="4"/>
  <c r="AH15" i="4"/>
  <c r="AI14" i="4"/>
  <c r="AH14" i="4"/>
  <c r="AI13" i="4"/>
  <c r="AH13" i="4"/>
  <c r="AI12" i="4"/>
  <c r="AH12" i="4"/>
  <c r="AI11" i="4"/>
  <c r="AH11" i="4"/>
  <c r="AI10" i="4"/>
  <c r="AH10" i="4"/>
  <c r="AI9" i="4"/>
  <c r="AH9" i="4"/>
  <c r="AI8" i="4"/>
  <c r="AH8" i="4"/>
  <c r="AI7" i="4"/>
  <c r="AH7" i="4"/>
  <c r="AM6" i="4"/>
  <c r="AL6" i="4"/>
  <c r="AK6" i="4"/>
  <c r="AJ6" i="4"/>
  <c r="AO9" i="4"/>
  <c r="AN9" i="4"/>
  <c r="AO61" i="4"/>
  <c r="AN61" i="4"/>
  <c r="AO60" i="4"/>
  <c r="AN60" i="4"/>
  <c r="AO59" i="4"/>
  <c r="AN59" i="4"/>
  <c r="AO58" i="4"/>
  <c r="AN58" i="4"/>
  <c r="AO57" i="4"/>
  <c r="AN57" i="4"/>
  <c r="AO56" i="4"/>
  <c r="AN56" i="4"/>
  <c r="AO55" i="4"/>
  <c r="AN55" i="4"/>
  <c r="AO54" i="4"/>
  <c r="AN54" i="4"/>
  <c r="AO53" i="4"/>
  <c r="AN53" i="4"/>
  <c r="AO52" i="4"/>
  <c r="AN52" i="4"/>
  <c r="AO51" i="4"/>
  <c r="AN51" i="4"/>
  <c r="AO50" i="4"/>
  <c r="AN50" i="4"/>
  <c r="AO49" i="4"/>
  <c r="AN49" i="4"/>
  <c r="AO48" i="4"/>
  <c r="AN48" i="4"/>
  <c r="AO47" i="4"/>
  <c r="AN47" i="4"/>
  <c r="AO46" i="4"/>
  <c r="AN46" i="4"/>
  <c r="AO45" i="4"/>
  <c r="AN45" i="4"/>
  <c r="AO44" i="4"/>
  <c r="AN44" i="4"/>
  <c r="AO43" i="4"/>
  <c r="AN43" i="4"/>
  <c r="AS42" i="4"/>
  <c r="AR42" i="4"/>
  <c r="AQ42" i="4"/>
  <c r="AP42" i="4"/>
  <c r="AO41" i="4"/>
  <c r="AN41" i="4"/>
  <c r="AO40" i="4"/>
  <c r="AN40" i="4"/>
  <c r="AO39" i="4"/>
  <c r="AN39" i="4"/>
  <c r="AO38" i="4"/>
  <c r="AN38" i="4"/>
  <c r="AO37" i="4"/>
  <c r="AN37" i="4"/>
  <c r="AO36" i="4"/>
  <c r="AN36" i="4"/>
  <c r="AO35" i="4"/>
  <c r="AN35" i="4"/>
  <c r="AO34" i="4"/>
  <c r="AN34" i="4"/>
  <c r="AO33" i="4"/>
  <c r="AN33" i="4"/>
  <c r="AO32" i="4"/>
  <c r="AN32" i="4"/>
  <c r="AO31" i="4"/>
  <c r="AN31" i="4"/>
  <c r="AO30" i="4"/>
  <c r="AN30" i="4"/>
  <c r="AS29" i="4"/>
  <c r="AR29" i="4"/>
  <c r="AQ29" i="4"/>
  <c r="AP29" i="4"/>
  <c r="AO28" i="4"/>
  <c r="AN28" i="4"/>
  <c r="AO27" i="4"/>
  <c r="AN27" i="4"/>
  <c r="AO26" i="4"/>
  <c r="AN26" i="4"/>
  <c r="AO25" i="4"/>
  <c r="AN25" i="4"/>
  <c r="AO24" i="4"/>
  <c r="AN24" i="4"/>
  <c r="AO23" i="4"/>
  <c r="AN23" i="4"/>
  <c r="AO22" i="4"/>
  <c r="AN22" i="4"/>
  <c r="AO21" i="4"/>
  <c r="AN21" i="4"/>
  <c r="AO20" i="4"/>
  <c r="AN20" i="4"/>
  <c r="AO19" i="4"/>
  <c r="AN19" i="4"/>
  <c r="AO18" i="4"/>
  <c r="AN18" i="4"/>
  <c r="AO17" i="4"/>
  <c r="AN17" i="4"/>
  <c r="AO16" i="4"/>
  <c r="AN16" i="4"/>
  <c r="AO15" i="4"/>
  <c r="AN15" i="4"/>
  <c r="AO14" i="4"/>
  <c r="AN14" i="4"/>
  <c r="AO13" i="4"/>
  <c r="AN13" i="4"/>
  <c r="AO12" i="4"/>
  <c r="AN12" i="4"/>
  <c r="AO11" i="4"/>
  <c r="AN11" i="4"/>
  <c r="AO10" i="4"/>
  <c r="AN10" i="4"/>
  <c r="AO8" i="4"/>
  <c r="AN8" i="4"/>
  <c r="AO7" i="4"/>
  <c r="AN7" i="4"/>
  <c r="AS6" i="4"/>
  <c r="AR6" i="4"/>
  <c r="AQ6" i="4"/>
  <c r="AP6" i="4"/>
  <c r="AL29" i="4" l="1"/>
  <c r="AC29" i="4"/>
  <c r="AB42" i="4"/>
  <c r="AB6" i="4"/>
  <c r="AC42" i="4"/>
  <c r="AC6" i="4"/>
  <c r="AB29" i="4"/>
  <c r="AH42" i="4"/>
  <c r="AI42" i="4"/>
  <c r="AI29" i="4"/>
  <c r="AH29" i="4"/>
  <c r="AI6" i="4"/>
  <c r="AH6" i="4"/>
  <c r="AN29" i="4"/>
  <c r="AO6" i="4"/>
  <c r="AO42" i="4"/>
  <c r="AN6" i="4"/>
  <c r="AO29" i="4"/>
  <c r="AN42" i="4"/>
  <c r="E61" i="3"/>
  <c r="D61" i="3"/>
  <c r="E60" i="3"/>
  <c r="D60" i="3"/>
  <c r="E59" i="3"/>
  <c r="D59" i="3"/>
  <c r="E58" i="3"/>
  <c r="D58" i="3"/>
  <c r="E57" i="3"/>
  <c r="D57" i="3"/>
  <c r="E56" i="3"/>
  <c r="D56" i="3"/>
  <c r="E55" i="3"/>
  <c r="D55" i="3"/>
  <c r="E54" i="3"/>
  <c r="D54" i="3"/>
  <c r="E53" i="3"/>
  <c r="D53" i="3"/>
  <c r="E52" i="3"/>
  <c r="D52" i="3"/>
  <c r="E51" i="3"/>
  <c r="D51" i="3"/>
  <c r="E50" i="3"/>
  <c r="D50" i="3"/>
  <c r="E49" i="3"/>
  <c r="D49" i="3"/>
  <c r="E48" i="3"/>
  <c r="D48" i="3"/>
  <c r="E47" i="3"/>
  <c r="D47" i="3"/>
  <c r="E46" i="3"/>
  <c r="D46" i="3"/>
  <c r="E45" i="3"/>
  <c r="D45" i="3"/>
  <c r="E44" i="3"/>
  <c r="D44" i="3"/>
  <c r="E43" i="3"/>
  <c r="D43" i="3"/>
  <c r="I42" i="3"/>
  <c r="H42" i="3"/>
  <c r="G42" i="3"/>
  <c r="F42" i="3"/>
  <c r="E41" i="3"/>
  <c r="D41" i="3"/>
  <c r="E40" i="3"/>
  <c r="D40" i="3"/>
  <c r="E39" i="3"/>
  <c r="D39" i="3"/>
  <c r="E38" i="3"/>
  <c r="D38" i="3"/>
  <c r="E37" i="3"/>
  <c r="D37" i="3"/>
  <c r="E36" i="3"/>
  <c r="D36" i="3"/>
  <c r="E35" i="3"/>
  <c r="D35" i="3"/>
  <c r="E34" i="3"/>
  <c r="D34" i="3"/>
  <c r="E33" i="3"/>
  <c r="D33" i="3"/>
  <c r="E32" i="3"/>
  <c r="D32" i="3"/>
  <c r="E31" i="3"/>
  <c r="D31" i="3"/>
  <c r="E30" i="3"/>
  <c r="D30" i="3"/>
  <c r="I29" i="3"/>
  <c r="H29" i="3"/>
  <c r="G29" i="3"/>
  <c r="F29" i="3"/>
  <c r="E28" i="3"/>
  <c r="D28" i="3"/>
  <c r="E27" i="3"/>
  <c r="D27" i="3"/>
  <c r="E26" i="3"/>
  <c r="D26" i="3"/>
  <c r="E25" i="3"/>
  <c r="D25" i="3"/>
  <c r="E24" i="3"/>
  <c r="D24" i="3"/>
  <c r="E23" i="3"/>
  <c r="D23" i="3"/>
  <c r="E22" i="3"/>
  <c r="D22" i="3"/>
  <c r="E21" i="3"/>
  <c r="D21" i="3"/>
  <c r="E20" i="3"/>
  <c r="D20" i="3"/>
  <c r="E19" i="3"/>
  <c r="D19" i="3"/>
  <c r="E18" i="3"/>
  <c r="D18" i="3"/>
  <c r="E17" i="3"/>
  <c r="D17" i="3"/>
  <c r="E16" i="3"/>
  <c r="D16" i="3"/>
  <c r="E15" i="3"/>
  <c r="D15" i="3"/>
  <c r="E14" i="3"/>
  <c r="D14" i="3"/>
  <c r="E13" i="3"/>
  <c r="D13" i="3"/>
  <c r="E12" i="3"/>
  <c r="D12" i="3"/>
  <c r="E11" i="3"/>
  <c r="D11" i="3"/>
  <c r="E10" i="3"/>
  <c r="D10" i="3"/>
  <c r="E9" i="3"/>
  <c r="D9" i="3"/>
  <c r="E8" i="3"/>
  <c r="D8" i="3"/>
  <c r="E7" i="3"/>
  <c r="D7" i="3"/>
  <c r="I6" i="3"/>
  <c r="H6" i="3"/>
  <c r="G6" i="3"/>
  <c r="F6" i="3"/>
  <c r="K61" i="3"/>
  <c r="J61" i="3"/>
  <c r="K60" i="3"/>
  <c r="J60" i="3"/>
  <c r="K59" i="3"/>
  <c r="J59" i="3"/>
  <c r="K58" i="3"/>
  <c r="J58" i="3"/>
  <c r="K57" i="3"/>
  <c r="J57" i="3"/>
  <c r="K56" i="3"/>
  <c r="J56" i="3"/>
  <c r="K55" i="3"/>
  <c r="J55" i="3"/>
  <c r="K54" i="3"/>
  <c r="J54" i="3"/>
  <c r="K53" i="3"/>
  <c r="J53" i="3"/>
  <c r="K52" i="3"/>
  <c r="J52" i="3"/>
  <c r="K51" i="3"/>
  <c r="J51" i="3"/>
  <c r="K50" i="3"/>
  <c r="J50" i="3"/>
  <c r="K49" i="3"/>
  <c r="J49" i="3"/>
  <c r="K48" i="3"/>
  <c r="J48" i="3"/>
  <c r="K47" i="3"/>
  <c r="J47" i="3"/>
  <c r="K46" i="3"/>
  <c r="J46" i="3"/>
  <c r="K45" i="3"/>
  <c r="J45" i="3"/>
  <c r="K44" i="3"/>
  <c r="J44" i="3"/>
  <c r="K43" i="3"/>
  <c r="J43" i="3"/>
  <c r="O42" i="3"/>
  <c r="N42" i="3"/>
  <c r="M42" i="3"/>
  <c r="L42" i="3"/>
  <c r="J7" i="3"/>
  <c r="J8" i="3"/>
  <c r="J9" i="3"/>
  <c r="J10" i="3"/>
  <c r="J11" i="3"/>
  <c r="J12" i="3"/>
  <c r="J13" i="3"/>
  <c r="J14" i="3"/>
  <c r="J15" i="3"/>
  <c r="J16" i="3"/>
  <c r="J17" i="3"/>
  <c r="J18" i="3"/>
  <c r="J19" i="3"/>
  <c r="J20" i="3"/>
  <c r="J21" i="3"/>
  <c r="J22" i="3"/>
  <c r="J23" i="3"/>
  <c r="J24" i="3"/>
  <c r="J25" i="3"/>
  <c r="J26" i="3"/>
  <c r="J27" i="3"/>
  <c r="J28" i="3"/>
  <c r="K7" i="3"/>
  <c r="K8" i="3"/>
  <c r="K9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L6" i="3"/>
  <c r="M6" i="3"/>
  <c r="N6" i="3"/>
  <c r="O6" i="3"/>
  <c r="J30" i="3"/>
  <c r="J31" i="3"/>
  <c r="J32" i="3"/>
  <c r="J33" i="3"/>
  <c r="J34" i="3"/>
  <c r="J35" i="3"/>
  <c r="J36" i="3"/>
  <c r="J37" i="3"/>
  <c r="J38" i="3"/>
  <c r="J39" i="3"/>
  <c r="J40" i="3"/>
  <c r="J41" i="3"/>
  <c r="K30" i="3"/>
  <c r="K31" i="3"/>
  <c r="K32" i="3"/>
  <c r="K33" i="3"/>
  <c r="K34" i="3"/>
  <c r="K35" i="3"/>
  <c r="K36" i="3"/>
  <c r="K37" i="3"/>
  <c r="K38" i="3"/>
  <c r="K39" i="3"/>
  <c r="K40" i="3"/>
  <c r="K41" i="3"/>
  <c r="L29" i="3"/>
  <c r="M29" i="3"/>
  <c r="N29" i="3"/>
  <c r="O29" i="3"/>
  <c r="D31" i="2"/>
  <c r="E41" i="2"/>
  <c r="D41" i="2"/>
  <c r="E40" i="2"/>
  <c r="D40" i="2"/>
  <c r="E39" i="2"/>
  <c r="D39" i="2"/>
  <c r="E38" i="2"/>
  <c r="D38" i="2"/>
  <c r="E37" i="2"/>
  <c r="D37" i="2"/>
  <c r="E36" i="2"/>
  <c r="D36" i="2"/>
  <c r="E35" i="2"/>
  <c r="D35" i="2"/>
  <c r="E34" i="2"/>
  <c r="D34" i="2"/>
  <c r="E33" i="2"/>
  <c r="D33" i="2"/>
  <c r="E32" i="2"/>
  <c r="D32" i="2"/>
  <c r="E31" i="2"/>
  <c r="E30" i="2"/>
  <c r="D30" i="2"/>
  <c r="I29" i="2"/>
  <c r="H29" i="2"/>
  <c r="G29" i="2"/>
  <c r="F29" i="2"/>
  <c r="E28" i="2"/>
  <c r="D28" i="2"/>
  <c r="E27" i="2"/>
  <c r="D27" i="2"/>
  <c r="E26" i="2"/>
  <c r="D26" i="2"/>
  <c r="E25" i="2"/>
  <c r="D25" i="2"/>
  <c r="E24" i="2"/>
  <c r="D24" i="2"/>
  <c r="E23" i="2"/>
  <c r="D23" i="2"/>
  <c r="E22" i="2"/>
  <c r="D22" i="2"/>
  <c r="E21" i="2"/>
  <c r="D21" i="2"/>
  <c r="E20" i="2"/>
  <c r="D20" i="2"/>
  <c r="E19" i="2"/>
  <c r="D19" i="2"/>
  <c r="E18" i="2"/>
  <c r="D18" i="2"/>
  <c r="E17" i="2"/>
  <c r="D17" i="2"/>
  <c r="E16" i="2"/>
  <c r="D16" i="2"/>
  <c r="E15" i="2"/>
  <c r="D15" i="2"/>
  <c r="E14" i="2"/>
  <c r="D14" i="2"/>
  <c r="E13" i="2"/>
  <c r="D13" i="2"/>
  <c r="E12" i="2"/>
  <c r="D12" i="2"/>
  <c r="E11" i="2"/>
  <c r="D11" i="2"/>
  <c r="E10" i="2"/>
  <c r="D10" i="2"/>
  <c r="E9" i="2"/>
  <c r="D9" i="2"/>
  <c r="E8" i="2"/>
  <c r="D8" i="2"/>
  <c r="E7" i="2"/>
  <c r="D7" i="2"/>
  <c r="I6" i="2"/>
  <c r="H6" i="2"/>
  <c r="G6" i="2"/>
  <c r="F6" i="2"/>
  <c r="J32" i="2"/>
  <c r="K32" i="2"/>
  <c r="J33" i="2"/>
  <c r="K33" i="2"/>
  <c r="O6" i="2"/>
  <c r="N6" i="2"/>
  <c r="M6" i="2"/>
  <c r="L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J7" i="2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K41" i="2"/>
  <c r="J41" i="2"/>
  <c r="K40" i="2"/>
  <c r="J40" i="2"/>
  <c r="K39" i="2"/>
  <c r="J39" i="2"/>
  <c r="K38" i="2"/>
  <c r="J38" i="2"/>
  <c r="K37" i="2"/>
  <c r="J37" i="2"/>
  <c r="K36" i="2"/>
  <c r="J36" i="2"/>
  <c r="K35" i="2"/>
  <c r="J35" i="2"/>
  <c r="K34" i="2"/>
  <c r="J34" i="2"/>
  <c r="K31" i="2"/>
  <c r="J31" i="2"/>
  <c r="K30" i="2"/>
  <c r="J30" i="2"/>
  <c r="O29" i="2"/>
  <c r="N29" i="2"/>
  <c r="M29" i="2"/>
  <c r="L29" i="2"/>
  <c r="E46" i="1"/>
  <c r="D46" i="1"/>
  <c r="E45" i="1"/>
  <c r="D45" i="1"/>
  <c r="E44" i="1"/>
  <c r="D44" i="1"/>
  <c r="E43" i="1"/>
  <c r="D43" i="1"/>
  <c r="E42" i="1"/>
  <c r="D42" i="1"/>
  <c r="E41" i="1"/>
  <c r="D41" i="1"/>
  <c r="E40" i="1"/>
  <c r="E34" i="1" s="1"/>
  <c r="D40" i="1"/>
  <c r="E39" i="1"/>
  <c r="D39" i="1"/>
  <c r="E38" i="1"/>
  <c r="D38" i="1"/>
  <c r="E37" i="1"/>
  <c r="D37" i="1"/>
  <c r="E36" i="1"/>
  <c r="D36" i="1"/>
  <c r="E35" i="1"/>
  <c r="D35" i="1"/>
  <c r="I34" i="1"/>
  <c r="H34" i="1"/>
  <c r="G34" i="1"/>
  <c r="F34" i="1"/>
  <c r="E33" i="1"/>
  <c r="D33" i="1"/>
  <c r="E32" i="1"/>
  <c r="E31" i="1" s="1"/>
  <c r="D32" i="1"/>
  <c r="I31" i="1"/>
  <c r="H31" i="1"/>
  <c r="G31" i="1"/>
  <c r="F31" i="1"/>
  <c r="E30" i="1"/>
  <c r="D30" i="1"/>
  <c r="E29" i="1"/>
  <c r="D29" i="1"/>
  <c r="E28" i="1"/>
  <c r="D28" i="1"/>
  <c r="E27" i="1"/>
  <c r="D27" i="1"/>
  <c r="E26" i="1"/>
  <c r="D26" i="1"/>
  <c r="E25" i="1"/>
  <c r="D25" i="1"/>
  <c r="E24" i="1"/>
  <c r="D24" i="1"/>
  <c r="E23" i="1"/>
  <c r="D23" i="1"/>
  <c r="E22" i="1"/>
  <c r="D22" i="1"/>
  <c r="E21" i="1"/>
  <c r="D21" i="1"/>
  <c r="E20" i="1"/>
  <c r="D20" i="1"/>
  <c r="E19" i="1"/>
  <c r="D19" i="1"/>
  <c r="E18" i="1"/>
  <c r="D18" i="1"/>
  <c r="E17" i="1"/>
  <c r="D17" i="1"/>
  <c r="E16" i="1"/>
  <c r="D16" i="1"/>
  <c r="E15" i="1"/>
  <c r="D15" i="1"/>
  <c r="E14" i="1"/>
  <c r="D14" i="1"/>
  <c r="E13" i="1"/>
  <c r="D13" i="1"/>
  <c r="E12" i="1"/>
  <c r="D12" i="1"/>
  <c r="E11" i="1"/>
  <c r="D11" i="1"/>
  <c r="E10" i="1"/>
  <c r="D10" i="1"/>
  <c r="E9" i="1"/>
  <c r="D9" i="1"/>
  <c r="E8" i="1"/>
  <c r="D8" i="1"/>
  <c r="I7" i="1"/>
  <c r="I6" i="1" s="1"/>
  <c r="H7" i="1"/>
  <c r="G7" i="1"/>
  <c r="F7" i="1"/>
  <c r="F6" i="1" s="1"/>
  <c r="O46" i="1"/>
  <c r="N46" i="1"/>
  <c r="M46" i="1"/>
  <c r="L46" i="1"/>
  <c r="M36" i="1"/>
  <c r="L36" i="1"/>
  <c r="J36" i="1" s="1"/>
  <c r="K45" i="1"/>
  <c r="J45" i="1"/>
  <c r="K44" i="1"/>
  <c r="J44" i="1"/>
  <c r="K43" i="1"/>
  <c r="J43" i="1"/>
  <c r="K42" i="1"/>
  <c r="J42" i="1"/>
  <c r="K41" i="1"/>
  <c r="J41" i="1"/>
  <c r="K40" i="1"/>
  <c r="J40" i="1"/>
  <c r="K39" i="1"/>
  <c r="J39" i="1"/>
  <c r="K38" i="1"/>
  <c r="J38" i="1"/>
  <c r="K37" i="1"/>
  <c r="J37" i="1"/>
  <c r="K36" i="1"/>
  <c r="K35" i="1"/>
  <c r="J35" i="1"/>
  <c r="K33" i="1"/>
  <c r="J33" i="1"/>
  <c r="K32" i="1"/>
  <c r="J32" i="1"/>
  <c r="J31" i="1" s="1"/>
  <c r="O31" i="1"/>
  <c r="N31" i="1"/>
  <c r="M31" i="1"/>
  <c r="L31" i="1"/>
  <c r="K30" i="1"/>
  <c r="J30" i="1"/>
  <c r="K29" i="1"/>
  <c r="J29" i="1"/>
  <c r="K28" i="1"/>
  <c r="J28" i="1"/>
  <c r="K27" i="1"/>
  <c r="J27" i="1"/>
  <c r="K26" i="1"/>
  <c r="J26" i="1"/>
  <c r="K25" i="1"/>
  <c r="J25" i="1"/>
  <c r="K24" i="1"/>
  <c r="J24" i="1"/>
  <c r="K23" i="1"/>
  <c r="J23" i="1"/>
  <c r="K22" i="1"/>
  <c r="J22" i="1"/>
  <c r="K21" i="1"/>
  <c r="J21" i="1"/>
  <c r="K20" i="1"/>
  <c r="J20" i="1"/>
  <c r="K19" i="1"/>
  <c r="J19" i="1"/>
  <c r="K18" i="1"/>
  <c r="J18" i="1"/>
  <c r="K17" i="1"/>
  <c r="J17" i="1"/>
  <c r="K16" i="1"/>
  <c r="J16" i="1"/>
  <c r="K15" i="1"/>
  <c r="J15" i="1"/>
  <c r="K14" i="1"/>
  <c r="J14" i="1"/>
  <c r="K13" i="1"/>
  <c r="J13" i="1"/>
  <c r="K12" i="1"/>
  <c r="J12" i="1"/>
  <c r="K11" i="1"/>
  <c r="J11" i="1"/>
  <c r="K10" i="1"/>
  <c r="J10" i="1"/>
  <c r="K9" i="1"/>
  <c r="J9" i="1"/>
  <c r="K8" i="1"/>
  <c r="J8" i="1"/>
  <c r="J7" i="1" s="1"/>
  <c r="O7" i="1"/>
  <c r="O6" i="1" s="1"/>
  <c r="N7" i="1"/>
  <c r="M7" i="1"/>
  <c r="L7" i="1"/>
  <c r="L6" i="1" s="1"/>
  <c r="U36" i="1"/>
  <c r="U34" i="1" s="1"/>
  <c r="T36" i="1"/>
  <c r="S36" i="1"/>
  <c r="S34" i="1" s="1"/>
  <c r="R36" i="1"/>
  <c r="Q46" i="1"/>
  <c r="P46" i="1"/>
  <c r="Q45" i="1"/>
  <c r="P45" i="1"/>
  <c r="Q44" i="1"/>
  <c r="P44" i="1"/>
  <c r="Q43" i="1"/>
  <c r="P43" i="1"/>
  <c r="Q42" i="1"/>
  <c r="P42" i="1"/>
  <c r="Q41" i="1"/>
  <c r="P41" i="1"/>
  <c r="Q40" i="1"/>
  <c r="P40" i="1"/>
  <c r="Q39" i="1"/>
  <c r="P39" i="1"/>
  <c r="Q38" i="1"/>
  <c r="P38" i="1"/>
  <c r="Q37" i="1"/>
  <c r="P37" i="1"/>
  <c r="Q35" i="1"/>
  <c r="P35" i="1"/>
  <c r="R34" i="1"/>
  <c r="Q33" i="1"/>
  <c r="P33" i="1"/>
  <c r="Q32" i="1"/>
  <c r="Q31" i="1" s="1"/>
  <c r="P32" i="1"/>
  <c r="U31" i="1"/>
  <c r="T31" i="1"/>
  <c r="S31" i="1"/>
  <c r="S6" i="1" s="1"/>
  <c r="R31" i="1"/>
  <c r="Q30" i="1"/>
  <c r="P30" i="1"/>
  <c r="Q29" i="1"/>
  <c r="P29" i="1"/>
  <c r="Q28" i="1"/>
  <c r="P28" i="1"/>
  <c r="Q27" i="1"/>
  <c r="P27" i="1"/>
  <c r="Q26" i="1"/>
  <c r="P26" i="1"/>
  <c r="Q25" i="1"/>
  <c r="P25" i="1"/>
  <c r="Q24" i="1"/>
  <c r="P24" i="1"/>
  <c r="Q23" i="1"/>
  <c r="P23" i="1"/>
  <c r="Q22" i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U7" i="1"/>
  <c r="T7" i="1"/>
  <c r="S7" i="1"/>
  <c r="R7" i="1"/>
  <c r="X31" i="1"/>
  <c r="Y31" i="1"/>
  <c r="W46" i="1"/>
  <c r="V46" i="1"/>
  <c r="W45" i="1"/>
  <c r="V45" i="1"/>
  <c r="W44" i="1"/>
  <c r="V44" i="1"/>
  <c r="W43" i="1"/>
  <c r="V43" i="1"/>
  <c r="W42" i="1"/>
  <c r="V42" i="1"/>
  <c r="W41" i="1"/>
  <c r="V41" i="1"/>
  <c r="W40" i="1"/>
  <c r="V40" i="1"/>
  <c r="W39" i="1"/>
  <c r="V39" i="1"/>
  <c r="W38" i="1"/>
  <c r="V38" i="1"/>
  <c r="W37" i="1"/>
  <c r="V37" i="1"/>
  <c r="W36" i="1"/>
  <c r="V36" i="1"/>
  <c r="W35" i="1"/>
  <c r="V35" i="1"/>
  <c r="AA34" i="1"/>
  <c r="Z34" i="1"/>
  <c r="Y34" i="1"/>
  <c r="X34" i="1"/>
  <c r="W33" i="1"/>
  <c r="V33" i="1"/>
  <c r="W32" i="1"/>
  <c r="V32" i="1"/>
  <c r="AA31" i="1"/>
  <c r="Z31" i="1"/>
  <c r="W30" i="1"/>
  <c r="V30" i="1"/>
  <c r="W29" i="1"/>
  <c r="V29" i="1"/>
  <c r="W28" i="1"/>
  <c r="V28" i="1"/>
  <c r="W27" i="1"/>
  <c r="V27" i="1"/>
  <c r="W26" i="1"/>
  <c r="V26" i="1"/>
  <c r="W25" i="1"/>
  <c r="V25" i="1"/>
  <c r="W24" i="1"/>
  <c r="V24" i="1"/>
  <c r="W23" i="1"/>
  <c r="V23" i="1"/>
  <c r="W22" i="1"/>
  <c r="V22" i="1"/>
  <c r="W21" i="1"/>
  <c r="V21" i="1"/>
  <c r="W20" i="1"/>
  <c r="V20" i="1"/>
  <c r="W19" i="1"/>
  <c r="V19" i="1"/>
  <c r="W18" i="1"/>
  <c r="V18" i="1"/>
  <c r="W17" i="1"/>
  <c r="V17" i="1"/>
  <c r="W16" i="1"/>
  <c r="V16" i="1"/>
  <c r="W15" i="1"/>
  <c r="V15" i="1"/>
  <c r="W14" i="1"/>
  <c r="V14" i="1"/>
  <c r="W13" i="1"/>
  <c r="V13" i="1"/>
  <c r="W12" i="1"/>
  <c r="W7" i="1" s="1"/>
  <c r="V12" i="1"/>
  <c r="W11" i="1"/>
  <c r="V11" i="1"/>
  <c r="W10" i="1"/>
  <c r="V10" i="1"/>
  <c r="W9" i="1"/>
  <c r="V9" i="1"/>
  <c r="W8" i="1"/>
  <c r="V8" i="1"/>
  <c r="AA7" i="1"/>
  <c r="AA6" i="1" s="1"/>
  <c r="Z7" i="1"/>
  <c r="Z6" i="1" s="1"/>
  <c r="Y7" i="1"/>
  <c r="X7" i="1"/>
  <c r="X6" i="1" s="1"/>
  <c r="W31" i="1" l="1"/>
  <c r="W6" i="1" s="1"/>
  <c r="D7" i="1"/>
  <c r="K42" i="3"/>
  <c r="K46" i="1"/>
  <c r="Y6" i="1"/>
  <c r="U6" i="1"/>
  <c r="D31" i="1"/>
  <c r="T6" i="1"/>
  <c r="P36" i="1"/>
  <c r="P34" i="1" s="1"/>
  <c r="O34" i="1"/>
  <c r="L34" i="1"/>
  <c r="V31" i="1"/>
  <c r="J42" i="3"/>
  <c r="J6" i="3"/>
  <c r="D6" i="1"/>
  <c r="V7" i="1"/>
  <c r="V6" i="1" s="1"/>
  <c r="T34" i="1"/>
  <c r="K34" i="1"/>
  <c r="W34" i="1"/>
  <c r="Q7" i="1"/>
  <c r="Q6" i="1" s="1"/>
  <c r="N6" i="1"/>
  <c r="P7" i="1"/>
  <c r="M6" i="1"/>
  <c r="E7" i="1"/>
  <c r="E6" i="1" s="1"/>
  <c r="V34" i="1"/>
  <c r="Q36" i="1"/>
  <c r="Q34" i="1" s="1"/>
  <c r="J6" i="1"/>
  <c r="D34" i="1"/>
  <c r="R6" i="1"/>
  <c r="G6" i="1"/>
  <c r="M34" i="1"/>
  <c r="H6" i="1"/>
  <c r="D6" i="2"/>
  <c r="J29" i="3"/>
  <c r="E6" i="2"/>
  <c r="E29" i="2"/>
  <c r="D29" i="2"/>
  <c r="D29" i="3"/>
  <c r="E42" i="3"/>
  <c r="E6" i="3"/>
  <c r="D42" i="3"/>
  <c r="D6" i="3"/>
  <c r="K31" i="1"/>
  <c r="J46" i="1"/>
  <c r="J34" i="1" s="1"/>
  <c r="K6" i="2"/>
  <c r="J29" i="2"/>
  <c r="K29" i="3"/>
  <c r="K6" i="3"/>
  <c r="K29" i="2"/>
  <c r="J6" i="2"/>
  <c r="E29" i="3"/>
  <c r="P31" i="1"/>
  <c r="K7" i="1"/>
  <c r="K6" i="1" s="1"/>
  <c r="N34" i="1"/>
  <c r="P6" i="1" l="1"/>
</calcChain>
</file>

<file path=xl/sharedStrings.xml><?xml version="1.0" encoding="utf-8"?>
<sst xmlns="http://schemas.openxmlformats.org/spreadsheetml/2006/main" count="557" uniqueCount="138">
  <si>
    <t>項目名稱</t>
  </si>
  <si>
    <t>總計</t>
  </si>
  <si>
    <t>臺北縣</t>
  </si>
  <si>
    <t>宜蘭縣</t>
  </si>
  <si>
    <t>桃園縣</t>
  </si>
  <si>
    <t>新竹縣</t>
  </si>
  <si>
    <t>苗栗縣</t>
  </si>
  <si>
    <t>臺中縣</t>
  </si>
  <si>
    <t>彰化縣</t>
  </si>
  <si>
    <t>南投縣</t>
  </si>
  <si>
    <t>雲林縣</t>
  </si>
  <si>
    <t>嘉義縣</t>
  </si>
  <si>
    <t>臺南縣</t>
  </si>
  <si>
    <t>高雄縣</t>
  </si>
  <si>
    <t>屏東縣</t>
  </si>
  <si>
    <t>臺東縣</t>
  </si>
  <si>
    <t>花蓮縣</t>
  </si>
  <si>
    <t>澎湖縣</t>
  </si>
  <si>
    <t>基隆市</t>
  </si>
  <si>
    <t>新竹市</t>
  </si>
  <si>
    <t>臺中市</t>
  </si>
  <si>
    <t>嘉義市</t>
  </si>
  <si>
    <t>臺南市</t>
  </si>
  <si>
    <t>金門縣</t>
  </si>
  <si>
    <t>連江縣</t>
  </si>
  <si>
    <t> </t>
  </si>
  <si>
    <t>件數</t>
    <phoneticPr fontId="2" type="noConversion"/>
  </si>
  <si>
    <t>金額</t>
    <phoneticPr fontId="2" type="noConversion"/>
  </si>
  <si>
    <t>職業災害
傷病給付
(件、元)</t>
    <phoneticPr fontId="2" type="noConversion"/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</si>
  <si>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灣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省</t>
    </r>
  </si>
  <si>
    <r>
      <t>臺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北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</si>
  <si>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r>
      <t>高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雄</t>
    </r>
    <r>
      <rPr>
        <b/>
        <sz val="12"/>
        <rFont val="Arial"/>
        <family val="2"/>
      </rPr>
      <t xml:space="preserve"> </t>
    </r>
    <r>
      <rPr>
        <b/>
        <sz val="12"/>
        <rFont val="標楷體"/>
        <family val="4"/>
        <charset val="136"/>
      </rPr>
      <t>市</t>
    </r>
  </si>
  <si>
    <t>金馬地區</t>
    <phoneticPr fontId="2" type="noConversion"/>
  </si>
  <si>
    <t>合計</t>
    <phoneticPr fontId="1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</si>
  <si>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</si>
  <si>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15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歲</t>
    </r>
  </si>
  <si>
    <r>
      <t>20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24</t>
    </r>
    <r>
      <rPr>
        <sz val="12"/>
        <rFont val="標楷體"/>
        <family val="4"/>
        <charset val="136"/>
      </rPr>
      <t>歲</t>
    </r>
  </si>
  <si>
    <r>
      <t>25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29</t>
    </r>
    <r>
      <rPr>
        <sz val="12"/>
        <rFont val="標楷體"/>
        <family val="4"/>
        <charset val="136"/>
      </rPr>
      <t>歲</t>
    </r>
  </si>
  <si>
    <r>
      <t>30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34</t>
    </r>
    <r>
      <rPr>
        <sz val="12"/>
        <rFont val="標楷體"/>
        <family val="4"/>
        <charset val="136"/>
      </rPr>
      <t>歲</t>
    </r>
  </si>
  <si>
    <r>
      <t>35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39</t>
    </r>
    <r>
      <rPr>
        <sz val="12"/>
        <rFont val="標楷體"/>
        <family val="4"/>
        <charset val="136"/>
      </rPr>
      <t>歲</t>
    </r>
  </si>
  <si>
    <r>
      <t>40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44</t>
    </r>
    <r>
      <rPr>
        <sz val="12"/>
        <rFont val="標楷體"/>
        <family val="4"/>
        <charset val="136"/>
      </rPr>
      <t>歲</t>
    </r>
  </si>
  <si>
    <r>
      <t>45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49</t>
    </r>
    <r>
      <rPr>
        <sz val="12"/>
        <rFont val="標楷體"/>
        <family val="4"/>
        <charset val="136"/>
      </rPr>
      <t>歲</t>
    </r>
  </si>
  <si>
    <r>
      <t>50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54</t>
    </r>
    <r>
      <rPr>
        <sz val="12"/>
        <rFont val="標楷體"/>
        <family val="4"/>
        <charset val="136"/>
      </rPr>
      <t>歲</t>
    </r>
  </si>
  <si>
    <r>
      <t>55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59</t>
    </r>
    <r>
      <rPr>
        <sz val="12"/>
        <rFont val="標楷體"/>
        <family val="4"/>
        <charset val="136"/>
      </rPr>
      <t>歲</t>
    </r>
  </si>
  <si>
    <r>
      <t>60</t>
    </r>
    <r>
      <rPr>
        <sz val="12"/>
        <rFont val="標楷體"/>
        <family val="4"/>
        <charset val="136"/>
      </rPr>
      <t>－</t>
    </r>
    <r>
      <rPr>
        <sz val="12"/>
        <rFont val="Times New Roman"/>
        <family val="1"/>
      </rPr>
      <t>64</t>
    </r>
    <r>
      <rPr>
        <sz val="12"/>
        <rFont val="標楷體"/>
        <family val="4"/>
        <charset val="136"/>
      </rPr>
      <t>歲</t>
    </r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</si>
  <si>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</si>
  <si>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t>縣
市
別</t>
    <phoneticPr fontId="1" type="noConversion"/>
  </si>
  <si>
    <t>件數</t>
    <phoneticPr fontId="2" type="noConversion"/>
  </si>
  <si>
    <t>金額</t>
    <phoneticPr fontId="2" type="noConversion"/>
  </si>
  <si>
    <t>職業災害
傷病給付
(件、元)</t>
    <phoneticPr fontId="2" type="noConversion"/>
  </si>
  <si>
    <t>新北市</t>
    <phoneticPr fontId="10" type="noConversion"/>
  </si>
  <si>
    <t>臺北市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</si>
  <si>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</si>
  <si>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</si>
  <si>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</si>
  <si>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t>縣
市
別</t>
    <phoneticPr fontId="1" type="noConversion"/>
  </si>
  <si>
    <t>複分類
項目</t>
    <phoneticPr fontId="2" type="noConversion"/>
  </si>
  <si>
    <t>複分類
項目</t>
    <phoneticPr fontId="2" type="noConversion"/>
  </si>
  <si>
    <t>件數</t>
    <phoneticPr fontId="2" type="noConversion"/>
  </si>
  <si>
    <t>金額</t>
    <phoneticPr fontId="2" type="noConversion"/>
  </si>
  <si>
    <t>縣
市
別</t>
    <phoneticPr fontId="1" type="noConversion"/>
  </si>
  <si>
    <t>新北市</t>
    <phoneticPr fontId="10" type="noConversion"/>
  </si>
  <si>
    <t>臺北市</t>
    <phoneticPr fontId="10" type="noConversion"/>
  </si>
  <si>
    <t>臺中市</t>
    <phoneticPr fontId="10" type="noConversion"/>
  </si>
  <si>
    <t>臺南市</t>
    <phoneticPr fontId="10" type="noConversion"/>
  </si>
  <si>
    <t>高雄市</t>
    <phoneticPr fontId="10" type="noConversion"/>
  </si>
  <si>
    <r>
      <t>未滿</t>
    </r>
    <r>
      <rPr>
        <sz val="12"/>
        <rFont val="Times New Roman"/>
        <family val="1"/>
      </rPr>
      <t>15</t>
    </r>
    <r>
      <rPr>
        <sz val="12"/>
        <rFont val="標楷體"/>
        <family val="4"/>
        <charset val="136"/>
      </rPr>
      <t>歲</t>
    </r>
    <phoneticPr fontId="2" type="noConversion"/>
  </si>
  <si>
    <r>
      <t>65</t>
    </r>
    <r>
      <rPr>
        <sz val="12"/>
        <rFont val="標楷體"/>
        <family val="4"/>
        <charset val="136"/>
      </rPr>
      <t>歲以上</t>
    </r>
    <phoneticPr fontId="2" type="noConversion"/>
  </si>
  <si>
    <r>
      <t>102</t>
    </r>
    <r>
      <rPr>
        <sz val="12"/>
        <rFont val="標楷體"/>
        <family val="4"/>
        <charset val="136"/>
      </rPr>
      <t>年</t>
    </r>
    <phoneticPr fontId="2" type="noConversion"/>
  </si>
  <si>
    <t>行
業
別</t>
    <phoneticPr fontId="4" type="noConversion"/>
  </si>
  <si>
    <t>農、林、
漁、牧業</t>
    <phoneticPr fontId="1" type="noConversion"/>
  </si>
  <si>
    <t>礦業及土
石採取業</t>
    <phoneticPr fontId="1" type="noConversion"/>
  </si>
  <si>
    <t>製造業</t>
  </si>
  <si>
    <t>電力及燃
氣供應業</t>
    <phoneticPr fontId="1" type="noConversion"/>
  </si>
  <si>
    <t>用水供應及
污染整治業</t>
    <phoneticPr fontId="1" type="noConversion"/>
  </si>
  <si>
    <t>營造業</t>
  </si>
  <si>
    <t>批發及
零售業</t>
    <phoneticPr fontId="1" type="noConversion"/>
  </si>
  <si>
    <t>運輸及
倉儲業</t>
    <phoneticPr fontId="1" type="noConversion"/>
  </si>
  <si>
    <t>住宿及
餐飲業</t>
    <phoneticPr fontId="1" type="noConversion"/>
  </si>
  <si>
    <t>資訊及通
訊傳播業</t>
    <phoneticPr fontId="1" type="noConversion"/>
  </si>
  <si>
    <t>金融及
保險業</t>
    <phoneticPr fontId="1" type="noConversion"/>
  </si>
  <si>
    <t>不動產業</t>
  </si>
  <si>
    <t>專業科學及
技術服務業</t>
    <phoneticPr fontId="1" type="noConversion"/>
  </si>
  <si>
    <t>支援服務業</t>
  </si>
  <si>
    <t>公共行政及
國防；強制
性社會安全</t>
    <phoneticPr fontId="1" type="noConversion"/>
  </si>
  <si>
    <t>教育服務業</t>
  </si>
  <si>
    <t>醫療保健
及社會工
作服務業</t>
    <phoneticPr fontId="1" type="noConversion"/>
  </si>
  <si>
    <t>藝術娛樂及
休閒服務業</t>
    <phoneticPr fontId="1" type="noConversion"/>
  </si>
  <si>
    <t>其他服務業</t>
  </si>
  <si>
    <t>職業災害
傷病給付
(件、元)</t>
    <phoneticPr fontId="1" type="noConversion"/>
  </si>
  <si>
    <r>
      <t>103</t>
    </r>
    <r>
      <rPr>
        <sz val="12"/>
        <rFont val="標楷體"/>
        <family val="4"/>
        <charset val="136"/>
      </rPr>
      <t>年</t>
    </r>
    <phoneticPr fontId="2" type="noConversion"/>
  </si>
  <si>
    <t>男</t>
    <phoneticPr fontId="1" type="noConversion"/>
  </si>
  <si>
    <t>女</t>
    <phoneticPr fontId="1" type="noConversion"/>
  </si>
  <si>
    <t>合計</t>
    <phoneticPr fontId="1" type="noConversion"/>
  </si>
  <si>
    <t>合計</t>
    <phoneticPr fontId="1" type="noConversion"/>
  </si>
  <si>
    <t>男</t>
    <phoneticPr fontId="1" type="noConversion"/>
  </si>
  <si>
    <t>女</t>
    <phoneticPr fontId="1" type="noConversion"/>
  </si>
  <si>
    <r>
      <t>101</t>
    </r>
    <r>
      <rPr>
        <sz val="12"/>
        <rFont val="標楷體"/>
        <family val="4"/>
        <charset val="136"/>
      </rPr>
      <t>年</t>
    </r>
    <phoneticPr fontId="2" type="noConversion"/>
  </si>
  <si>
    <r>
      <t>100</t>
    </r>
    <r>
      <rPr>
        <sz val="12"/>
        <rFont val="標楷體"/>
        <family val="4"/>
        <charset val="136"/>
      </rPr>
      <t>年</t>
    </r>
    <phoneticPr fontId="2" type="noConversion"/>
  </si>
  <si>
    <r>
      <t>99</t>
    </r>
    <r>
      <rPr>
        <sz val="12"/>
        <rFont val="標楷體"/>
        <family val="4"/>
        <charset val="136"/>
      </rPr>
      <t>年</t>
    </r>
    <phoneticPr fontId="2" type="noConversion"/>
  </si>
  <si>
    <r>
      <t>98</t>
    </r>
    <r>
      <rPr>
        <sz val="12"/>
        <rFont val="標楷體"/>
        <family val="4"/>
        <charset val="136"/>
      </rPr>
      <t>年</t>
    </r>
    <phoneticPr fontId="2" type="noConversion"/>
  </si>
  <si>
    <r>
      <t>97</t>
    </r>
    <r>
      <rPr>
        <sz val="12"/>
        <rFont val="標楷體"/>
        <family val="4"/>
        <charset val="136"/>
      </rPr>
      <t>年</t>
    </r>
    <phoneticPr fontId="2" type="noConversion"/>
  </si>
  <si>
    <r>
      <t>96</t>
    </r>
    <r>
      <rPr>
        <sz val="12"/>
        <rFont val="標楷體"/>
        <family val="4"/>
        <charset val="136"/>
      </rPr>
      <t>年</t>
    </r>
    <phoneticPr fontId="2" type="noConversion"/>
  </si>
  <si>
    <t>年
齡
組
別</t>
    <phoneticPr fontId="1" type="noConversion"/>
  </si>
  <si>
    <r>
      <t>104</t>
    </r>
    <r>
      <rPr>
        <sz val="12"/>
        <rFont val="標楷體"/>
        <family val="4"/>
        <charset val="136"/>
      </rPr>
      <t>年</t>
    </r>
    <phoneticPr fontId="2" type="noConversion"/>
  </si>
  <si>
    <t>桃園市</t>
    <phoneticPr fontId="10" type="noConversion"/>
  </si>
  <si>
    <r>
      <t>105</t>
    </r>
    <r>
      <rPr>
        <sz val="12"/>
        <rFont val="標楷體"/>
        <family val="4"/>
        <charset val="136"/>
      </rPr>
      <t>年</t>
    </r>
    <phoneticPr fontId="2" type="noConversion"/>
  </si>
  <si>
    <t>營建工程業</t>
    <phoneticPr fontId="11" type="noConversion"/>
  </si>
  <si>
    <t>教育業</t>
    <phoneticPr fontId="11" type="noConversion"/>
  </si>
  <si>
    <t>批發及零售業</t>
    <phoneticPr fontId="1" type="noConversion"/>
  </si>
  <si>
    <t>運輸及倉儲業</t>
    <phoneticPr fontId="1" type="noConversion"/>
  </si>
  <si>
    <t>住宿及餐飲業</t>
    <phoneticPr fontId="1" type="noConversion"/>
  </si>
  <si>
    <t>金融及保險業</t>
    <phoneticPr fontId="1" type="noConversion"/>
  </si>
  <si>
    <t>醫療保健及社會工作服務業</t>
    <phoneticPr fontId="1" type="noConversion"/>
  </si>
  <si>
    <r>
      <t>106</t>
    </r>
    <r>
      <rPr>
        <sz val="12"/>
        <rFont val="標楷體"/>
        <family val="4"/>
        <charset val="136"/>
      </rPr>
      <t>年</t>
    </r>
    <phoneticPr fontId="2" type="noConversion"/>
  </si>
  <si>
    <r>
      <t>107</t>
    </r>
    <r>
      <rPr>
        <sz val="12"/>
        <rFont val="標楷體"/>
        <family val="4"/>
        <charset val="136"/>
      </rPr>
      <t>年</t>
    </r>
    <phoneticPr fontId="2" type="noConversion"/>
  </si>
  <si>
    <t>勞工保險職業災害傷病給付件數及金額
－按縣市、年齡組別及行業分</t>
    <phoneticPr fontId="2" type="noConversion"/>
  </si>
  <si>
    <t>勞工保險職業災害傷病給付件數及金額
－按縣市及年齡組別分</t>
    <phoneticPr fontId="2" type="noConversion"/>
  </si>
  <si>
    <r>
      <t>註：配合部分縣市合併或改制為直轄市，自</t>
    </r>
    <r>
      <rPr>
        <sz val="12"/>
        <rFont val="Times New Roman"/>
        <family val="1"/>
      </rPr>
      <t>100</t>
    </r>
    <r>
      <rPr>
        <sz val="12"/>
        <rFont val="標楷體"/>
        <family val="4"/>
        <charset val="136"/>
      </rPr>
      <t>年起統計資料
　　依改制後縣市別編製。</t>
    </r>
    <phoneticPr fontId="1" type="noConversion"/>
  </si>
  <si>
    <t>職業災害
傷病給付
(件、元)</t>
    <phoneticPr fontId="2" type="noConversion"/>
  </si>
  <si>
    <t>職業災害
傷病給付
(件、元)</t>
    <phoneticPr fontId="2" type="noConversion"/>
  </si>
  <si>
    <t>職業災害
傷病給付
(件、元)</t>
    <phoneticPr fontId="11" type="noConversion"/>
  </si>
  <si>
    <r>
      <t>108</t>
    </r>
    <r>
      <rPr>
        <sz val="12"/>
        <rFont val="標楷體"/>
        <family val="4"/>
        <charset val="136"/>
      </rPr>
      <t>年</t>
    </r>
    <phoneticPr fontId="2" type="noConversion"/>
  </si>
  <si>
    <r>
      <t>109</t>
    </r>
    <r>
      <rPr>
        <sz val="12"/>
        <rFont val="標楷體"/>
        <family val="4"/>
        <charset val="136"/>
      </rPr>
      <t>年</t>
    </r>
    <phoneticPr fontId="2" type="noConversion"/>
  </si>
  <si>
    <r>
      <t>110</t>
    </r>
    <r>
      <rPr>
        <sz val="12"/>
        <rFont val="標楷體"/>
        <family val="4"/>
        <charset val="136"/>
      </rPr>
      <t>年</t>
    </r>
    <phoneticPr fontId="2" type="noConversion"/>
  </si>
  <si>
    <t>出版影音及
資通訊業</t>
    <phoneticPr fontId="1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</si>
  <si>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phoneticPr fontId="2" type="noConversion"/>
  </si>
  <si>
    <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至</t>
    </r>
    <r>
      <rPr>
        <sz val="12"/>
        <rFont val="Times New Roman"/>
        <family val="1"/>
      </rPr>
      <t>12</t>
    </r>
    <r>
      <rPr>
        <sz val="12"/>
        <rFont val="標楷體"/>
        <family val="4"/>
        <charset val="136"/>
      </rPr>
      <t>月</t>
    </r>
    <phoneticPr fontId="2" type="noConversion"/>
  </si>
  <si>
    <t>勞工保險職業災害傷病給付－按縣市、年齡組別及行業分</t>
    <phoneticPr fontId="2" type="noConversion"/>
  </si>
  <si>
    <t>其他
(特別加保者)</t>
    <phoneticPr fontId="11" type="noConversion"/>
  </si>
  <si>
    <r>
      <t>112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</si>
  <si>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月實施，原勞工保險之
　　　職業災害保險給付同時改列於勞工職業災害保險報表項下。
　　</t>
    </r>
    <r>
      <rPr>
        <sz val="12"/>
        <rFont val="Times New Roman"/>
        <family val="1"/>
      </rPr>
      <t>2.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</si>
  <si>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勞工職業災害保險及保護法自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月實施，本表統計資料
　　　同時編列。
　　</t>
    </r>
    <r>
      <rPr>
        <sz val="12"/>
        <rFont val="Times New Roman"/>
        <family val="1"/>
      </rPr>
      <t>2.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
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</t>
    </r>
    <phoneticPr fontId="1" type="noConversion"/>
  </si>
  <si>
    <t xml:space="preserve">勞工職業災害保險傷病給付－按縣市、
年齡組別及行業分
</t>
    <phoneticPr fontId="2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</si>
  <si>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1. 110~112</t>
    </r>
    <r>
      <rPr>
        <sz val="12"/>
        <rFont val="標楷體"/>
        <family val="4"/>
        <charset val="136"/>
      </rPr>
      <t>年行業別係依「行業統計分類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
　　</t>
    </r>
    <r>
      <rPr>
        <sz val="12"/>
        <rFont val="Times New Roman"/>
        <family val="1"/>
      </rPr>
      <t xml:space="preserve">2. </t>
    </r>
    <r>
      <rPr>
        <sz val="12"/>
        <rFont val="標楷體"/>
        <family val="4"/>
        <charset val="136"/>
      </rPr>
      <t>縣市「其他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特別加保者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」係指依勞工職業災害保險及保護
　　　法第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條規定參加保險者，此項被保險人無地區資料。
　　</t>
    </r>
    <r>
      <rPr>
        <sz val="12"/>
        <rFont val="Times New Roman"/>
        <family val="1"/>
      </rPr>
      <t xml:space="preserve">3. </t>
    </r>
    <r>
      <rPr>
        <sz val="12"/>
        <rFont val="標楷體"/>
        <family val="4"/>
        <charset val="136"/>
      </rPr>
      <t>傷病給付包含因執行職務確診</t>
    </r>
    <r>
      <rPr>
        <sz val="12"/>
        <rFont val="Times New Roman"/>
        <family val="1"/>
      </rPr>
      <t>COVID-19</t>
    </r>
    <r>
      <rPr>
        <sz val="12"/>
        <rFont val="標楷體"/>
        <family val="4"/>
        <charset val="136"/>
      </rPr>
      <t>者，自</t>
    </r>
    <r>
      <rPr>
        <sz val="12"/>
        <rFont val="Times New Roman"/>
        <family val="1"/>
      </rPr>
      <t>111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4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8</t>
    </r>
    <r>
      <rPr>
        <sz val="12"/>
        <rFont val="標楷體"/>
        <family val="4"/>
        <charset val="136"/>
      </rPr>
      <t>日
　　　至</t>
    </r>
    <r>
      <rPr>
        <sz val="12"/>
        <rFont val="Times New Roman"/>
        <family val="1"/>
      </rPr>
      <t>112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3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19</t>
    </r>
    <r>
      <rPr>
        <sz val="12"/>
        <rFont val="標楷體"/>
        <family val="4"/>
        <charset val="136"/>
      </rPr>
      <t>日進行居家照護期間，得依規定請領之案件。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</si>
  <si>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105~109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10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</si>
  <si>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 xml:space="preserve">1. </t>
    </r>
    <r>
      <rPr>
        <sz val="12"/>
        <rFont val="標楷體"/>
        <family val="4"/>
        <charset val="136"/>
      </rPr>
      <t>配合桃園縣改制為直轄市，自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年起統計資料依改制後縣</t>
    </r>
    <r>
      <rPr>
        <sz val="12"/>
        <rFont val="Times New Roman"/>
        <family val="4"/>
      </rPr>
      <t xml:space="preserve">
</t>
    </r>
    <r>
      <rPr>
        <sz val="12"/>
        <rFont val="新細明體"/>
        <family val="4"/>
        <charset val="136"/>
      </rPr>
      <t>　　　</t>
    </r>
    <r>
      <rPr>
        <sz val="12"/>
        <rFont val="標楷體"/>
        <family val="4"/>
        <charset val="136"/>
      </rPr>
      <t>市別編製。</t>
    </r>
    <r>
      <rPr>
        <sz val="12"/>
        <rFont val="Times New Roman"/>
        <family val="4"/>
      </rPr>
      <t xml:space="preserve">
</t>
    </r>
    <r>
      <rPr>
        <sz val="12"/>
        <rFont val="新細明體"/>
        <family val="4"/>
        <charset val="136"/>
      </rPr>
      <t>　　</t>
    </r>
    <r>
      <rPr>
        <sz val="12"/>
        <rFont val="Times New Roman"/>
        <family val="4"/>
      </rPr>
      <t xml:space="preserve">2. </t>
    </r>
    <r>
      <rPr>
        <sz val="12"/>
        <rFont val="Times New Roman"/>
        <family val="1"/>
      </rPr>
      <t>102~104</t>
    </r>
    <r>
      <rPr>
        <sz val="12"/>
        <rFont val="標楷體"/>
        <family val="4"/>
        <charset val="136"/>
      </rPr>
      <t>年行業別係依「行業標準分類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9</t>
    </r>
    <r>
      <rPr>
        <sz val="12"/>
        <rFont val="標楷體"/>
        <family val="4"/>
        <charset val="136"/>
      </rPr>
      <t>次修訂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」編製。</t>
    </r>
    <phoneticPr fontId="1" type="noConversion"/>
  </si>
  <si>
    <r>
      <rPr>
        <sz val="12"/>
        <rFont val="標楷體"/>
        <family val="4"/>
        <charset val="136"/>
      </rPr>
      <t>註：</t>
    </r>
    <r>
      <rPr>
        <sz val="12"/>
        <rFont val="Times New Roman"/>
        <family val="1"/>
      </rPr>
      <t>110</t>
    </r>
    <r>
      <rPr>
        <sz val="12"/>
        <rFont val="標楷體"/>
        <family val="4"/>
        <charset val="136"/>
      </rPr>
      <t>年起行業別係依「行業統計分類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</t>
    </r>
    <r>
      <rPr>
        <sz val="12"/>
        <rFont val="Times New Roman"/>
        <family val="1"/>
      </rPr>
      <t>11</t>
    </r>
    <r>
      <rPr>
        <sz val="12"/>
        <rFont val="標楷體"/>
        <family val="4"/>
        <charset val="136"/>
      </rPr>
      <t>次修正</t>
    </r>
    <r>
      <rPr>
        <sz val="12"/>
        <rFont val="Times New Roman"/>
        <family val="1"/>
      </rPr>
      <t>)</t>
    </r>
    <r>
      <rPr>
        <sz val="12"/>
        <rFont val="標楷體"/>
        <family val="4"/>
        <charset val="136"/>
      </rPr>
      <t>」編製，
　</t>
    </r>
    <r>
      <rPr>
        <sz val="12"/>
        <rFont val="新細明體"/>
        <family val="4"/>
        <charset val="136"/>
      </rPr>
      <t>　</t>
    </r>
    <r>
      <rPr>
        <sz val="12"/>
        <rFont val="標楷體"/>
        <family val="4"/>
        <charset val="136"/>
      </rPr>
      <t xml:space="preserve">「出版影音及資通訊業」為原「出版、影音製作、傳播及資
</t>
    </r>
    <r>
      <rPr>
        <sz val="12"/>
        <rFont val="新細明體"/>
        <family val="1"/>
        <charset val="136"/>
      </rPr>
      <t>　　</t>
    </r>
    <r>
      <rPr>
        <sz val="12"/>
        <rFont val="標楷體"/>
        <family val="4"/>
        <charset val="136"/>
      </rPr>
      <t>通訊服務業」。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</si>
</sst>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-* #,##0;\-* #,##0;_-* &quot;-&quot;;_-@"/>
    <numFmt numFmtId="177" formatCode="#,##0;\-\ #,###;&quot;-&quot;;_-@"/>
  </numFmts>
  <fonts count="16">
    <font>
      <sz val="12"/>
      <name val="新細明體"/>
      <family val="1"/>
      <charset val="136"/>
    </font>
    <font>
      <b/>
      <sz val="14"/>
      <name val="標楷體"/>
      <family val="4"/>
      <charset val="136"/>
    </font>
    <font>
      <sz val="9"/>
      <name val="細明體"/>
      <family val="3"/>
      <charset val="136"/>
    </font>
    <font>
      <sz val="12"/>
      <name val="Arial"/>
      <family val="2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name val="Arial"/>
      <family val="2"/>
    </font>
    <font>
      <sz val="12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12"/>
      <name val="Times New Roman"/>
      <family val="4"/>
      <charset val="136"/>
    </font>
    <font>
      <sz val="12"/>
      <name val="新細明體"/>
      <family val="4"/>
      <charset val="136"/>
    </font>
    <font>
      <sz val="12"/>
      <name val="Times New Roman"/>
      <family val="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176" fontId="3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/>
    </xf>
    <xf numFmtId="176" fontId="8" fillId="0" borderId="1" xfId="0" applyNumberFormat="1" applyFont="1" applyBorder="1" applyAlignment="1">
      <alignment vertical="center"/>
    </xf>
    <xf numFmtId="176" fontId="8" fillId="0" borderId="3" xfId="0" applyNumberFormat="1" applyFont="1" applyBorder="1" applyAlignment="1">
      <alignment vertical="center"/>
    </xf>
    <xf numFmtId="176" fontId="9" fillId="0" borderId="1" xfId="0" applyNumberFormat="1" applyFont="1" applyBorder="1" applyAlignment="1">
      <alignment vertical="center"/>
    </xf>
    <xf numFmtId="176" fontId="9" fillId="0" borderId="3" xfId="0" applyNumberFormat="1" applyFont="1" applyBorder="1" applyAlignment="1">
      <alignment vertical="center"/>
    </xf>
    <xf numFmtId="176" fontId="9" fillId="0" borderId="2" xfId="0" applyNumberFormat="1" applyFont="1" applyBorder="1" applyAlignment="1">
      <alignment vertical="center"/>
    </xf>
    <xf numFmtId="176" fontId="9" fillId="0" borderId="4" xfId="0" applyNumberFormat="1" applyFont="1" applyBorder="1" applyAlignment="1">
      <alignment vertical="center"/>
    </xf>
    <xf numFmtId="0" fontId="7" fillId="0" borderId="0" xfId="0" applyFont="1" applyAlignment="1">
      <alignment horizontal="center" vertical="top"/>
    </xf>
    <xf numFmtId="0" fontId="7" fillId="0" borderId="0" xfId="0" applyFont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177" fontId="8" fillId="0" borderId="1" xfId="0" applyNumberFormat="1" applyFont="1" applyBorder="1" applyAlignment="1">
      <alignment vertical="center"/>
    </xf>
    <xf numFmtId="177" fontId="8" fillId="0" borderId="3" xfId="0" applyNumberFormat="1" applyFont="1" applyBorder="1" applyAlignment="1">
      <alignment vertical="center"/>
    </xf>
    <xf numFmtId="177" fontId="9" fillId="0" borderId="1" xfId="0" applyNumberFormat="1" applyFont="1" applyBorder="1" applyAlignment="1">
      <alignment vertical="center"/>
    </xf>
    <xf numFmtId="177" fontId="9" fillId="0" borderId="3" xfId="0" applyNumberFormat="1" applyFont="1" applyBorder="1" applyAlignment="1">
      <alignment vertical="center"/>
    </xf>
    <xf numFmtId="177" fontId="9" fillId="0" borderId="2" xfId="0" applyNumberFormat="1" applyFont="1" applyBorder="1" applyAlignment="1">
      <alignment vertical="center"/>
    </xf>
    <xf numFmtId="177" fontId="9" fillId="0" borderId="4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top"/>
    </xf>
    <xf numFmtId="0" fontId="4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4" fillId="0" borderId="5" xfId="0" applyFont="1" applyBorder="1" applyAlignment="1">
      <alignment vertical="top"/>
    </xf>
    <xf numFmtId="0" fontId="7" fillId="0" borderId="0" xfId="0" applyFont="1" applyAlignment="1">
      <alignment vertical="top"/>
    </xf>
    <xf numFmtId="0" fontId="4" fillId="0" borderId="9" xfId="0" applyNumberFormat="1" applyFont="1" applyBorder="1" applyAlignment="1">
      <alignment horizontal="center" vertical="center"/>
    </xf>
    <xf numFmtId="177" fontId="8" fillId="0" borderId="9" xfId="0" applyNumberFormat="1" applyFont="1" applyBorder="1" applyAlignment="1">
      <alignment vertical="center"/>
    </xf>
    <xf numFmtId="177" fontId="9" fillId="0" borderId="9" xfId="0" applyNumberFormat="1" applyFont="1" applyBorder="1" applyAlignment="1">
      <alignment vertical="center"/>
    </xf>
    <xf numFmtId="177" fontId="9" fillId="0" borderId="13" xfId="0" applyNumberFormat="1" applyFont="1" applyBorder="1" applyAlignment="1">
      <alignment vertical="center"/>
    </xf>
    <xf numFmtId="176" fontId="8" fillId="0" borderId="9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vertical="center"/>
    </xf>
    <xf numFmtId="176" fontId="9" fillId="0" borderId="13" xfId="0" applyNumberFormat="1" applyFont="1" applyBorder="1" applyAlignment="1">
      <alignment vertical="center"/>
    </xf>
    <xf numFmtId="0" fontId="4" fillId="2" borderId="1" xfId="0" applyNumberFormat="1" applyFont="1" applyFill="1" applyBorder="1" applyAlignment="1">
      <alignment horizontal="center" vertical="center"/>
    </xf>
    <xf numFmtId="0" fontId="4" fillId="2" borderId="3" xfId="0" applyNumberFormat="1" applyFont="1" applyFill="1" applyBorder="1" applyAlignment="1">
      <alignment horizontal="center" vertical="center"/>
    </xf>
    <xf numFmtId="177" fontId="8" fillId="2" borderId="1" xfId="0" applyNumberFormat="1" applyFont="1" applyFill="1" applyBorder="1" applyAlignment="1">
      <alignment vertical="center"/>
    </xf>
    <xf numFmtId="177" fontId="8" fillId="2" borderId="3" xfId="0" applyNumberFormat="1" applyFont="1" applyFill="1" applyBorder="1" applyAlignment="1">
      <alignment vertical="center"/>
    </xf>
    <xf numFmtId="177" fontId="9" fillId="2" borderId="1" xfId="0" applyNumberFormat="1" applyFont="1" applyFill="1" applyBorder="1" applyAlignment="1">
      <alignment vertical="center"/>
    </xf>
    <xf numFmtId="177" fontId="9" fillId="2" borderId="3" xfId="0" applyNumberFormat="1" applyFont="1" applyFill="1" applyBorder="1" applyAlignment="1">
      <alignment vertical="center"/>
    </xf>
    <xf numFmtId="177" fontId="9" fillId="2" borderId="2" xfId="0" applyNumberFormat="1" applyFont="1" applyFill="1" applyBorder="1" applyAlignment="1">
      <alignment vertical="center"/>
    </xf>
    <xf numFmtId="177" fontId="9" fillId="2" borderId="4" xfId="0" applyNumberFormat="1" applyFont="1" applyFill="1" applyBorder="1" applyAlignment="1">
      <alignment vertical="center"/>
    </xf>
    <xf numFmtId="0" fontId="4" fillId="2" borderId="9" xfId="0" applyNumberFormat="1" applyFont="1" applyFill="1" applyBorder="1" applyAlignment="1">
      <alignment horizontal="center" vertical="center"/>
    </xf>
    <xf numFmtId="177" fontId="8" fillId="2" borderId="9" xfId="0" applyNumberFormat="1" applyFont="1" applyFill="1" applyBorder="1" applyAlignment="1">
      <alignment vertical="center"/>
    </xf>
    <xf numFmtId="177" fontId="9" fillId="2" borderId="9" xfId="0" applyNumberFormat="1" applyFont="1" applyFill="1" applyBorder="1" applyAlignment="1">
      <alignment vertical="center"/>
    </xf>
    <xf numFmtId="177" fontId="9" fillId="2" borderId="13" xfId="0" applyNumberFormat="1" applyFont="1" applyFill="1" applyBorder="1" applyAlignment="1">
      <alignment vertical="center"/>
    </xf>
    <xf numFmtId="176" fontId="8" fillId="2" borderId="1" xfId="0" applyNumberFormat="1" applyFont="1" applyFill="1" applyBorder="1" applyAlignment="1">
      <alignment vertical="center"/>
    </xf>
    <xf numFmtId="176" fontId="8" fillId="2" borderId="3" xfId="0" applyNumberFormat="1" applyFont="1" applyFill="1" applyBorder="1" applyAlignment="1">
      <alignment vertical="center"/>
    </xf>
    <xf numFmtId="176" fontId="9" fillId="2" borderId="1" xfId="0" applyNumberFormat="1" applyFont="1" applyFill="1" applyBorder="1" applyAlignment="1">
      <alignment vertical="center"/>
    </xf>
    <xf numFmtId="176" fontId="9" fillId="2" borderId="3" xfId="0" applyNumberFormat="1" applyFont="1" applyFill="1" applyBorder="1" applyAlignment="1">
      <alignment vertical="center"/>
    </xf>
    <xf numFmtId="176" fontId="9" fillId="2" borderId="2" xfId="0" applyNumberFormat="1" applyFont="1" applyFill="1" applyBorder="1" applyAlignment="1">
      <alignment vertical="center"/>
    </xf>
    <xf numFmtId="176" fontId="9" fillId="2" borderId="4" xfId="0" applyNumberFormat="1" applyFont="1" applyFill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76" fontId="8" fillId="2" borderId="9" xfId="0" applyNumberFormat="1" applyFont="1" applyFill="1" applyBorder="1" applyAlignment="1">
      <alignment vertical="center"/>
    </xf>
    <xf numFmtId="176" fontId="9" fillId="2" borderId="9" xfId="0" applyNumberFormat="1" applyFont="1" applyFill="1" applyBorder="1" applyAlignment="1">
      <alignment vertical="center"/>
    </xf>
    <xf numFmtId="176" fontId="9" fillId="2" borderId="13" xfId="0" applyNumberFormat="1" applyFont="1" applyFill="1" applyBorder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177" fontId="8" fillId="0" borderId="9" xfId="0" applyNumberFormat="1" applyFont="1" applyFill="1" applyBorder="1" applyAlignment="1">
      <alignment vertical="center"/>
    </xf>
    <xf numFmtId="177" fontId="8" fillId="0" borderId="1" xfId="0" applyNumberFormat="1" applyFont="1" applyFill="1" applyBorder="1" applyAlignment="1">
      <alignment vertical="center"/>
    </xf>
    <xf numFmtId="177" fontId="8" fillId="0" borderId="3" xfId="0" applyNumberFormat="1" applyFont="1" applyFill="1" applyBorder="1" applyAlignment="1">
      <alignment vertical="center"/>
    </xf>
    <xf numFmtId="177" fontId="9" fillId="0" borderId="9" xfId="0" applyNumberFormat="1" applyFont="1" applyFill="1" applyBorder="1" applyAlignment="1">
      <alignment vertical="center"/>
    </xf>
    <xf numFmtId="177" fontId="9" fillId="0" borderId="1" xfId="0" applyNumberFormat="1" applyFont="1" applyFill="1" applyBorder="1" applyAlignment="1">
      <alignment vertical="center"/>
    </xf>
    <xf numFmtId="177" fontId="9" fillId="0" borderId="3" xfId="0" applyNumberFormat="1" applyFont="1" applyFill="1" applyBorder="1" applyAlignment="1">
      <alignment vertical="center"/>
    </xf>
    <xf numFmtId="177" fontId="9" fillId="0" borderId="13" xfId="0" applyNumberFormat="1" applyFont="1" applyFill="1" applyBorder="1" applyAlignment="1">
      <alignment vertical="center"/>
    </xf>
    <xf numFmtId="177" fontId="9" fillId="0" borderId="2" xfId="0" applyNumberFormat="1" applyFont="1" applyFill="1" applyBorder="1" applyAlignment="1">
      <alignment vertical="center"/>
    </xf>
    <xf numFmtId="177" fontId="9" fillId="0" borderId="4" xfId="0" applyNumberFormat="1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4" fillId="0" borderId="14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4" fillId="0" borderId="16" xfId="0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vertical="top" wrapText="1"/>
    </xf>
    <xf numFmtId="0" fontId="1" fillId="0" borderId="0" xfId="0" applyFont="1" applyAlignment="1">
      <alignment vertical="top" wrapText="1"/>
    </xf>
    <xf numFmtId="0" fontId="13" fillId="0" borderId="5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0" fillId="0" borderId="9" xfId="0" applyBorder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/>
    </xf>
    <xf numFmtId="0" fontId="0" fillId="0" borderId="1" xfId="0" applyBorder="1"/>
    <xf numFmtId="0" fontId="0" fillId="0" borderId="9" xfId="0" applyBorder="1" applyAlignment="1"/>
    <xf numFmtId="0" fontId="0" fillId="0" borderId="1" xfId="0" applyBorder="1" applyAlignment="1">
      <alignment horizontal="center" vertical="top"/>
    </xf>
    <xf numFmtId="0" fontId="0" fillId="0" borderId="9" xfId="0" applyBorder="1" applyAlignment="1">
      <alignment vertical="top"/>
    </xf>
    <xf numFmtId="0" fontId="0" fillId="0" borderId="13" xfId="0" applyBorder="1" applyAlignment="1">
      <alignment vertical="top"/>
    </xf>
    <xf numFmtId="0" fontId="0" fillId="0" borderId="2" xfId="0" applyBorder="1" applyAlignment="1">
      <alignment horizontal="center" vertical="top"/>
    </xf>
    <xf numFmtId="0" fontId="4" fillId="0" borderId="8" xfId="0" applyNumberFormat="1" applyFon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4" fillId="0" borderId="10" xfId="0" applyNumberFormat="1" applyFont="1" applyBorder="1" applyAlignment="1">
      <alignment horizontal="center" vertical="center" wrapText="1"/>
    </xf>
    <xf numFmtId="0" fontId="0" fillId="0" borderId="5" xfId="0" applyNumberFormat="1" applyBorder="1" applyAlignment="1">
      <alignment wrapText="1"/>
    </xf>
    <xf numFmtId="0" fontId="0" fillId="0" borderId="11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wrapText="1"/>
    </xf>
    <xf numFmtId="0" fontId="0" fillId="0" borderId="12" xfId="0" applyNumberFormat="1" applyBorder="1" applyAlignment="1">
      <alignment horizontal="center" vertical="center" wrapText="1"/>
    </xf>
    <xf numFmtId="0" fontId="0" fillId="0" borderId="18" xfId="0" applyNumberFormat="1" applyBorder="1" applyAlignment="1">
      <alignment wrapText="1"/>
    </xf>
    <xf numFmtId="0" fontId="7" fillId="2" borderId="8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4" fillId="2" borderId="17" xfId="0" applyNumberFormat="1" applyFont="1" applyFill="1" applyBorder="1" applyAlignment="1">
      <alignment horizontal="center" vertical="center"/>
    </xf>
    <xf numFmtId="0" fontId="4" fillId="2" borderId="15" xfId="0" applyNumberFormat="1" applyFont="1" applyFill="1" applyBorder="1" applyAlignment="1">
      <alignment horizontal="center" vertical="center"/>
    </xf>
    <xf numFmtId="0" fontId="4" fillId="2" borderId="14" xfId="0" applyNumberFormat="1" applyFont="1" applyFill="1" applyBorder="1" applyAlignment="1">
      <alignment horizontal="center" vertical="center"/>
    </xf>
    <xf numFmtId="0" fontId="4" fillId="2" borderId="16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0" fillId="0" borderId="0" xfId="0" applyFill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7" fillId="0" borderId="8" xfId="0" applyNumberFormat="1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0" borderId="17" xfId="0" applyNumberFormat="1" applyFont="1" applyBorder="1" applyAlignment="1">
      <alignment horizontal="center" vertical="center"/>
    </xf>
    <xf numFmtId="0" fontId="4" fillId="0" borderId="15" xfId="0" applyNumberFormat="1" applyFont="1" applyBorder="1" applyAlignment="1">
      <alignment horizontal="center" vertical="center"/>
    </xf>
    <xf numFmtId="0" fontId="4" fillId="0" borderId="14" xfId="0" applyNumberFormat="1" applyFont="1" applyBorder="1" applyAlignment="1">
      <alignment horizontal="center" vertical="center"/>
    </xf>
    <xf numFmtId="0" fontId="4" fillId="0" borderId="16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13" xfId="0" applyBorder="1" applyAlignment="1"/>
    <xf numFmtId="0" fontId="0" fillId="0" borderId="1" xfId="0" applyBorder="1" applyAlignment="1">
      <alignment horizontal="center" vertical="top" wrapText="1"/>
    </xf>
    <xf numFmtId="0" fontId="0" fillId="0" borderId="2" xfId="0" applyBorder="1" applyAlignment="1">
      <alignment horizontal="center" vertical="top" wrapText="1"/>
    </xf>
    <xf numFmtId="0" fontId="0" fillId="0" borderId="1" xfId="0" applyBorder="1" applyAlignment="1">
      <alignment wrapText="1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18" xfId="0" applyNumberForma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工作表1"/>
  <dimension ref="A1:AZ63"/>
  <sheetViews>
    <sheetView tabSelected="1"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4.75" style="5" customWidth="1"/>
    <col min="4" max="4" width="8.125" style="1" customWidth="1"/>
    <col min="5" max="5" width="13.75" style="1" customWidth="1"/>
    <col min="6" max="6" width="8.125" style="1" customWidth="1"/>
    <col min="7" max="7" width="13.75" style="1" customWidth="1"/>
    <col min="8" max="8" width="8.125" style="1" customWidth="1"/>
    <col min="9" max="9" width="12.625" style="1" customWidth="1"/>
    <col min="10" max="10" width="8.125" style="1" customWidth="1"/>
    <col min="11" max="11" width="13.75" style="1" customWidth="1"/>
    <col min="12" max="12" width="8.125" style="1" customWidth="1"/>
    <col min="13" max="13" width="13.75" style="1" customWidth="1"/>
    <col min="14" max="14" width="8.125" style="1" customWidth="1"/>
    <col min="15" max="15" width="12.625" style="1" customWidth="1"/>
    <col min="16" max="16384" width="9" style="1"/>
  </cols>
  <sheetData>
    <row r="1" spans="1:15" ht="39" customHeight="1">
      <c r="A1" s="77"/>
      <c r="B1" s="78"/>
      <c r="C1" s="78"/>
      <c r="D1" s="83" t="s">
        <v>133</v>
      </c>
      <c r="E1" s="83"/>
      <c r="F1" s="83"/>
      <c r="G1" s="83"/>
      <c r="H1" s="83"/>
      <c r="I1" s="83"/>
      <c r="J1" s="83" t="s">
        <v>133</v>
      </c>
      <c r="K1" s="83"/>
      <c r="L1" s="83"/>
      <c r="M1" s="83"/>
      <c r="N1" s="83"/>
      <c r="O1" s="83"/>
    </row>
    <row r="2" spans="1:15" ht="18" customHeight="1" thickBot="1"/>
    <row r="3" spans="1:15" s="5" customFormat="1" ht="23.45" customHeight="1">
      <c r="A3" s="95" t="s">
        <v>0</v>
      </c>
      <c r="B3" s="97" t="s">
        <v>56</v>
      </c>
      <c r="C3" s="98"/>
      <c r="D3" s="110" t="s">
        <v>130</v>
      </c>
      <c r="E3" s="111"/>
      <c r="F3" s="111"/>
      <c r="G3" s="111"/>
      <c r="H3" s="111"/>
      <c r="I3" s="112"/>
      <c r="J3" s="103" t="s">
        <v>127</v>
      </c>
      <c r="K3" s="104"/>
      <c r="L3" s="104"/>
      <c r="M3" s="104"/>
      <c r="N3" s="104"/>
      <c r="O3" s="105"/>
    </row>
    <row r="4" spans="1:15" s="2" customFormat="1" ht="23.45" customHeight="1">
      <c r="A4" s="96"/>
      <c r="B4" s="99"/>
      <c r="C4" s="100"/>
      <c r="D4" s="113" t="s">
        <v>33</v>
      </c>
      <c r="E4" s="80"/>
      <c r="F4" s="79" t="s">
        <v>91</v>
      </c>
      <c r="G4" s="80"/>
      <c r="H4" s="79" t="s">
        <v>92</v>
      </c>
      <c r="I4" s="81"/>
      <c r="J4" s="106" t="s">
        <v>33</v>
      </c>
      <c r="K4" s="107"/>
      <c r="L4" s="108" t="s">
        <v>91</v>
      </c>
      <c r="M4" s="107"/>
      <c r="N4" s="108" t="s">
        <v>92</v>
      </c>
      <c r="O4" s="109"/>
    </row>
    <row r="5" spans="1:15" ht="23.45" customHeight="1">
      <c r="A5" s="96"/>
      <c r="B5" s="101"/>
      <c r="C5" s="102"/>
      <c r="D5" s="65" t="s">
        <v>26</v>
      </c>
      <c r="E5" s="66" t="s">
        <v>27</v>
      </c>
      <c r="F5" s="66" t="s">
        <v>26</v>
      </c>
      <c r="G5" s="66" t="s">
        <v>27</v>
      </c>
      <c r="H5" s="66" t="s">
        <v>26</v>
      </c>
      <c r="I5" s="67" t="s">
        <v>27</v>
      </c>
      <c r="J5" s="45" t="s">
        <v>26</v>
      </c>
      <c r="K5" s="37" t="s">
        <v>27</v>
      </c>
      <c r="L5" s="37" t="s">
        <v>26</v>
      </c>
      <c r="M5" s="37" t="s">
        <v>27</v>
      </c>
      <c r="N5" s="37" t="s">
        <v>26</v>
      </c>
      <c r="O5" s="38" t="s">
        <v>27</v>
      </c>
    </row>
    <row r="6" spans="1:15" ht="24" customHeight="1">
      <c r="A6" s="85" t="s">
        <v>28</v>
      </c>
      <c r="B6" s="87" t="s">
        <v>46</v>
      </c>
      <c r="C6" s="55" t="s">
        <v>1</v>
      </c>
      <c r="D6" s="68">
        <f t="shared" ref="D6:I6" si="0">SUM(D7:D29)</f>
        <v>89381</v>
      </c>
      <c r="E6" s="69">
        <f t="shared" si="0"/>
        <v>2983095888</v>
      </c>
      <c r="F6" s="69">
        <f t="shared" si="0"/>
        <v>40488</v>
      </c>
      <c r="G6" s="69">
        <f t="shared" si="0"/>
        <v>1801240138</v>
      </c>
      <c r="H6" s="69">
        <f t="shared" si="0"/>
        <v>48893</v>
      </c>
      <c r="I6" s="70">
        <f t="shared" si="0"/>
        <v>1181855750</v>
      </c>
      <c r="J6" s="46">
        <f t="shared" ref="J6:O6" si="1">SUM(J7:J29)</f>
        <v>49302</v>
      </c>
      <c r="K6" s="39">
        <f t="shared" si="1"/>
        <v>1713592911</v>
      </c>
      <c r="L6" s="39">
        <f t="shared" si="1"/>
        <v>25589</v>
      </c>
      <c r="M6" s="39">
        <f t="shared" si="1"/>
        <v>1070999320</v>
      </c>
      <c r="N6" s="39">
        <f t="shared" si="1"/>
        <v>23713</v>
      </c>
      <c r="O6" s="40">
        <f t="shared" si="1"/>
        <v>642593591</v>
      </c>
    </row>
    <row r="7" spans="1:15" ht="24" customHeight="1">
      <c r="A7" s="85"/>
      <c r="B7" s="88"/>
      <c r="C7" s="55" t="s">
        <v>50</v>
      </c>
      <c r="D7" s="68">
        <f t="shared" ref="D7:D29" si="2">F7+H7</f>
        <v>10356</v>
      </c>
      <c r="E7" s="69">
        <f t="shared" ref="E7:E29" si="3">G7+I7</f>
        <v>366556677</v>
      </c>
      <c r="F7" s="69">
        <v>5109</v>
      </c>
      <c r="G7" s="69">
        <v>238056125</v>
      </c>
      <c r="H7" s="69">
        <v>5247</v>
      </c>
      <c r="I7" s="70">
        <v>128500552</v>
      </c>
      <c r="J7" s="46">
        <f t="shared" ref="J7:K29" si="4">L7+N7</f>
        <v>6632</v>
      </c>
      <c r="K7" s="39">
        <f t="shared" si="4"/>
        <v>216710275</v>
      </c>
      <c r="L7" s="39">
        <v>3475</v>
      </c>
      <c r="M7" s="39">
        <v>142493982</v>
      </c>
      <c r="N7" s="39">
        <v>3157</v>
      </c>
      <c r="O7" s="40">
        <v>74216293</v>
      </c>
    </row>
    <row r="8" spans="1:15" ht="24" customHeight="1">
      <c r="A8" s="85"/>
      <c r="B8" s="88"/>
      <c r="C8" s="55" t="s">
        <v>51</v>
      </c>
      <c r="D8" s="68">
        <f t="shared" si="2"/>
        <v>16132</v>
      </c>
      <c r="E8" s="69">
        <f t="shared" si="3"/>
        <v>505004916</v>
      </c>
      <c r="F8" s="69">
        <v>7145</v>
      </c>
      <c r="G8" s="69">
        <v>291768920</v>
      </c>
      <c r="H8" s="69">
        <v>8987</v>
      </c>
      <c r="I8" s="70">
        <v>213235996</v>
      </c>
      <c r="J8" s="46">
        <f t="shared" si="4"/>
        <v>8539</v>
      </c>
      <c r="K8" s="39">
        <f t="shared" si="4"/>
        <v>281221481</v>
      </c>
      <c r="L8" s="39">
        <v>4304</v>
      </c>
      <c r="M8" s="39">
        <v>163970438</v>
      </c>
      <c r="N8" s="39">
        <v>4235</v>
      </c>
      <c r="O8" s="40">
        <v>117251043</v>
      </c>
    </row>
    <row r="9" spans="1:15" ht="24" customHeight="1">
      <c r="A9" s="85"/>
      <c r="B9" s="88"/>
      <c r="C9" s="55" t="s">
        <v>105</v>
      </c>
      <c r="D9" s="68">
        <f t="shared" si="2"/>
        <v>6920</v>
      </c>
      <c r="E9" s="69">
        <f t="shared" si="3"/>
        <v>264390194</v>
      </c>
      <c r="F9" s="69">
        <v>3390</v>
      </c>
      <c r="G9" s="69">
        <v>164779420</v>
      </c>
      <c r="H9" s="69">
        <v>3530</v>
      </c>
      <c r="I9" s="70">
        <v>99610774</v>
      </c>
      <c r="J9" s="46">
        <f t="shared" si="4"/>
        <v>4036</v>
      </c>
      <c r="K9" s="39">
        <f t="shared" si="4"/>
        <v>147026788</v>
      </c>
      <c r="L9" s="39">
        <v>2199</v>
      </c>
      <c r="M9" s="39">
        <v>96520617</v>
      </c>
      <c r="N9" s="39">
        <v>1837</v>
      </c>
      <c r="O9" s="40">
        <v>50506171</v>
      </c>
    </row>
    <row r="10" spans="1:15" ht="24" customHeight="1">
      <c r="A10" s="85"/>
      <c r="B10" s="88"/>
      <c r="C10" s="55" t="s">
        <v>52</v>
      </c>
      <c r="D10" s="68">
        <f t="shared" si="2"/>
        <v>13460</v>
      </c>
      <c r="E10" s="69">
        <f t="shared" si="3"/>
        <v>412044845</v>
      </c>
      <c r="F10" s="69">
        <v>5849</v>
      </c>
      <c r="G10" s="69">
        <v>249233681</v>
      </c>
      <c r="H10" s="69">
        <v>7611</v>
      </c>
      <c r="I10" s="70">
        <v>162811164</v>
      </c>
      <c r="J10" s="46">
        <f t="shared" si="4"/>
        <v>7142</v>
      </c>
      <c r="K10" s="39">
        <f t="shared" si="4"/>
        <v>233938556</v>
      </c>
      <c r="L10" s="39">
        <v>3562</v>
      </c>
      <c r="M10" s="39">
        <v>142171143</v>
      </c>
      <c r="N10" s="39">
        <v>3580</v>
      </c>
      <c r="O10" s="40">
        <v>91767413</v>
      </c>
    </row>
    <row r="11" spans="1:15" ht="24" customHeight="1">
      <c r="A11" s="85"/>
      <c r="B11" s="88"/>
      <c r="C11" s="55" t="s">
        <v>53</v>
      </c>
      <c r="D11" s="68">
        <f t="shared" si="2"/>
        <v>6704</v>
      </c>
      <c r="E11" s="69">
        <f t="shared" si="3"/>
        <v>239581687</v>
      </c>
      <c r="F11" s="69">
        <v>3069</v>
      </c>
      <c r="G11" s="69">
        <v>138493295</v>
      </c>
      <c r="H11" s="69">
        <v>3635</v>
      </c>
      <c r="I11" s="70">
        <v>101088392</v>
      </c>
      <c r="J11" s="46">
        <f t="shared" si="4"/>
        <v>3788</v>
      </c>
      <c r="K11" s="39">
        <f t="shared" si="4"/>
        <v>142366516</v>
      </c>
      <c r="L11" s="39">
        <v>1927</v>
      </c>
      <c r="M11" s="39">
        <v>88040070</v>
      </c>
      <c r="N11" s="39">
        <v>1861</v>
      </c>
      <c r="O11" s="40">
        <v>54326446</v>
      </c>
    </row>
    <row r="12" spans="1:15" ht="24" customHeight="1">
      <c r="A12" s="85"/>
      <c r="B12" s="88"/>
      <c r="C12" s="55" t="s">
        <v>54</v>
      </c>
      <c r="D12" s="68">
        <f t="shared" si="2"/>
        <v>11682</v>
      </c>
      <c r="E12" s="69">
        <f t="shared" si="3"/>
        <v>432860768</v>
      </c>
      <c r="F12" s="69">
        <v>5513</v>
      </c>
      <c r="G12" s="69">
        <v>262428204</v>
      </c>
      <c r="H12" s="69">
        <v>6169</v>
      </c>
      <c r="I12" s="70">
        <v>170432564</v>
      </c>
      <c r="J12" s="46">
        <f t="shared" si="4"/>
        <v>6383</v>
      </c>
      <c r="K12" s="39">
        <f t="shared" si="4"/>
        <v>253398275</v>
      </c>
      <c r="L12" s="39">
        <v>3559</v>
      </c>
      <c r="M12" s="39">
        <v>161252009</v>
      </c>
      <c r="N12" s="39">
        <v>2824</v>
      </c>
      <c r="O12" s="40">
        <v>92146266</v>
      </c>
    </row>
    <row r="13" spans="1:15" ht="24" customHeight="1">
      <c r="A13" s="86"/>
      <c r="B13" s="89"/>
      <c r="C13" s="56" t="s">
        <v>3</v>
      </c>
      <c r="D13" s="71">
        <f t="shared" si="2"/>
        <v>1735</v>
      </c>
      <c r="E13" s="72">
        <f t="shared" si="3"/>
        <v>53178178</v>
      </c>
      <c r="F13" s="72">
        <v>716</v>
      </c>
      <c r="G13" s="72">
        <v>33401218</v>
      </c>
      <c r="H13" s="72">
        <v>1019</v>
      </c>
      <c r="I13" s="73">
        <v>19776960</v>
      </c>
      <c r="J13" s="47">
        <f t="shared" si="4"/>
        <v>987</v>
      </c>
      <c r="K13" s="41">
        <f t="shared" si="4"/>
        <v>32287441</v>
      </c>
      <c r="L13" s="41">
        <v>509</v>
      </c>
      <c r="M13" s="41">
        <v>21974192</v>
      </c>
      <c r="N13" s="41">
        <v>478</v>
      </c>
      <c r="O13" s="42">
        <v>10313249</v>
      </c>
    </row>
    <row r="14" spans="1:15" ht="24" customHeight="1">
      <c r="A14" s="86"/>
      <c r="B14" s="89"/>
      <c r="C14" s="56" t="s">
        <v>5</v>
      </c>
      <c r="D14" s="71">
        <f t="shared" si="2"/>
        <v>1816</v>
      </c>
      <c r="E14" s="72">
        <f t="shared" si="3"/>
        <v>62392773</v>
      </c>
      <c r="F14" s="72">
        <v>1018</v>
      </c>
      <c r="G14" s="72">
        <v>42251924</v>
      </c>
      <c r="H14" s="72">
        <v>798</v>
      </c>
      <c r="I14" s="73">
        <v>20140849</v>
      </c>
      <c r="J14" s="47">
        <f t="shared" si="4"/>
        <v>1275</v>
      </c>
      <c r="K14" s="41">
        <f t="shared" si="4"/>
        <v>37757151</v>
      </c>
      <c r="L14" s="41">
        <v>779</v>
      </c>
      <c r="M14" s="41">
        <v>24942803</v>
      </c>
      <c r="N14" s="41">
        <v>496</v>
      </c>
      <c r="O14" s="42">
        <v>12814348</v>
      </c>
    </row>
    <row r="15" spans="1:15" ht="24" customHeight="1">
      <c r="A15" s="86"/>
      <c r="B15" s="89"/>
      <c r="C15" s="56" t="s">
        <v>6</v>
      </c>
      <c r="D15" s="71">
        <f t="shared" si="2"/>
        <v>1460</v>
      </c>
      <c r="E15" s="72">
        <f t="shared" si="3"/>
        <v>36831436</v>
      </c>
      <c r="F15" s="72">
        <v>555</v>
      </c>
      <c r="G15" s="72">
        <v>21284741</v>
      </c>
      <c r="H15" s="72">
        <v>905</v>
      </c>
      <c r="I15" s="73">
        <v>15546695</v>
      </c>
      <c r="J15" s="47">
        <f t="shared" si="4"/>
        <v>533</v>
      </c>
      <c r="K15" s="41">
        <f t="shared" si="4"/>
        <v>19977594</v>
      </c>
      <c r="L15" s="41">
        <v>263</v>
      </c>
      <c r="M15" s="41">
        <v>12107513</v>
      </c>
      <c r="N15" s="41">
        <v>270</v>
      </c>
      <c r="O15" s="42">
        <v>7870081</v>
      </c>
    </row>
    <row r="16" spans="1:15" ht="24" customHeight="1">
      <c r="A16" s="86"/>
      <c r="B16" s="89"/>
      <c r="C16" s="56" t="s">
        <v>8</v>
      </c>
      <c r="D16" s="71">
        <f t="shared" si="2"/>
        <v>5100</v>
      </c>
      <c r="E16" s="72">
        <f t="shared" si="3"/>
        <v>149360694</v>
      </c>
      <c r="F16" s="72">
        <v>2208</v>
      </c>
      <c r="G16" s="72">
        <v>88686911</v>
      </c>
      <c r="H16" s="72">
        <v>2892</v>
      </c>
      <c r="I16" s="73">
        <v>60673783</v>
      </c>
      <c r="J16" s="47">
        <f t="shared" si="4"/>
        <v>2784</v>
      </c>
      <c r="K16" s="41">
        <f t="shared" si="4"/>
        <v>91774375</v>
      </c>
      <c r="L16" s="41">
        <v>1411</v>
      </c>
      <c r="M16" s="41">
        <v>58884529</v>
      </c>
      <c r="N16" s="41">
        <v>1373</v>
      </c>
      <c r="O16" s="42">
        <v>32889846</v>
      </c>
    </row>
    <row r="17" spans="1:15" ht="24" customHeight="1">
      <c r="A17" s="86"/>
      <c r="B17" s="89"/>
      <c r="C17" s="56" t="s">
        <v>9</v>
      </c>
      <c r="D17" s="71">
        <f t="shared" si="2"/>
        <v>1495</v>
      </c>
      <c r="E17" s="72">
        <f t="shared" si="3"/>
        <v>47175862</v>
      </c>
      <c r="F17" s="72">
        <v>590</v>
      </c>
      <c r="G17" s="72">
        <v>28084884</v>
      </c>
      <c r="H17" s="72">
        <v>905</v>
      </c>
      <c r="I17" s="73">
        <v>19090978</v>
      </c>
      <c r="J17" s="47">
        <f t="shared" si="4"/>
        <v>608</v>
      </c>
      <c r="K17" s="41">
        <f t="shared" si="4"/>
        <v>25428183</v>
      </c>
      <c r="L17" s="41">
        <v>313</v>
      </c>
      <c r="M17" s="41">
        <v>15803971</v>
      </c>
      <c r="N17" s="41">
        <v>295</v>
      </c>
      <c r="O17" s="42">
        <v>9624212</v>
      </c>
    </row>
    <row r="18" spans="1:15" ht="24" customHeight="1">
      <c r="A18" s="86"/>
      <c r="B18" s="89"/>
      <c r="C18" s="56" t="s">
        <v>10</v>
      </c>
      <c r="D18" s="71">
        <f t="shared" si="2"/>
        <v>1551</v>
      </c>
      <c r="E18" s="72">
        <f t="shared" si="3"/>
        <v>68128874</v>
      </c>
      <c r="F18" s="72">
        <v>735</v>
      </c>
      <c r="G18" s="72">
        <v>42543441</v>
      </c>
      <c r="H18" s="72">
        <v>816</v>
      </c>
      <c r="I18" s="73">
        <v>25585433</v>
      </c>
      <c r="J18" s="47">
        <f t="shared" si="4"/>
        <v>821</v>
      </c>
      <c r="K18" s="41">
        <f t="shared" si="4"/>
        <v>34342352</v>
      </c>
      <c r="L18" s="41">
        <v>501</v>
      </c>
      <c r="M18" s="41">
        <v>22750365</v>
      </c>
      <c r="N18" s="41">
        <v>320</v>
      </c>
      <c r="O18" s="42">
        <v>11591987</v>
      </c>
    </row>
    <row r="19" spans="1:15" ht="24" customHeight="1">
      <c r="A19" s="86"/>
      <c r="B19" s="89"/>
      <c r="C19" s="56" t="s">
        <v>11</v>
      </c>
      <c r="D19" s="71">
        <f t="shared" si="2"/>
        <v>1343</v>
      </c>
      <c r="E19" s="72">
        <f t="shared" si="3"/>
        <v>38523177</v>
      </c>
      <c r="F19" s="72">
        <v>539</v>
      </c>
      <c r="G19" s="72">
        <v>20952019</v>
      </c>
      <c r="H19" s="72">
        <v>804</v>
      </c>
      <c r="I19" s="73">
        <v>17571158</v>
      </c>
      <c r="J19" s="47">
        <f t="shared" si="4"/>
        <v>616</v>
      </c>
      <c r="K19" s="41">
        <f t="shared" si="4"/>
        <v>21034256</v>
      </c>
      <c r="L19" s="41">
        <v>326</v>
      </c>
      <c r="M19" s="41">
        <v>12337574</v>
      </c>
      <c r="N19" s="41">
        <v>290</v>
      </c>
      <c r="O19" s="42">
        <v>8696682</v>
      </c>
    </row>
    <row r="20" spans="1:15" ht="24" customHeight="1">
      <c r="A20" s="86"/>
      <c r="B20" s="89"/>
      <c r="C20" s="56" t="s">
        <v>14</v>
      </c>
      <c r="D20" s="71">
        <f t="shared" si="2"/>
        <v>2467</v>
      </c>
      <c r="E20" s="72">
        <f t="shared" si="3"/>
        <v>86875125</v>
      </c>
      <c r="F20" s="72">
        <v>1169</v>
      </c>
      <c r="G20" s="72">
        <v>51600126</v>
      </c>
      <c r="H20" s="72">
        <v>1298</v>
      </c>
      <c r="I20" s="73">
        <v>35274999</v>
      </c>
      <c r="J20" s="47">
        <f t="shared" si="4"/>
        <v>1477</v>
      </c>
      <c r="K20" s="41">
        <f t="shared" si="4"/>
        <v>47615976</v>
      </c>
      <c r="L20" s="41">
        <v>679</v>
      </c>
      <c r="M20" s="41">
        <v>28737924</v>
      </c>
      <c r="N20" s="41">
        <v>798</v>
      </c>
      <c r="O20" s="42">
        <v>18878052</v>
      </c>
    </row>
    <row r="21" spans="1:15" ht="24" customHeight="1">
      <c r="A21" s="86"/>
      <c r="B21" s="89"/>
      <c r="C21" s="56" t="s">
        <v>15</v>
      </c>
      <c r="D21" s="71">
        <f t="shared" si="2"/>
        <v>666</v>
      </c>
      <c r="E21" s="72">
        <f t="shared" si="3"/>
        <v>17716604</v>
      </c>
      <c r="F21" s="72">
        <v>227</v>
      </c>
      <c r="G21" s="72">
        <v>9321164</v>
      </c>
      <c r="H21" s="72">
        <v>439</v>
      </c>
      <c r="I21" s="73">
        <v>8395440</v>
      </c>
      <c r="J21" s="47">
        <f t="shared" si="4"/>
        <v>259</v>
      </c>
      <c r="K21" s="41">
        <f t="shared" si="4"/>
        <v>9893646</v>
      </c>
      <c r="L21" s="41">
        <v>146</v>
      </c>
      <c r="M21" s="41">
        <v>7412145</v>
      </c>
      <c r="N21" s="41">
        <v>113</v>
      </c>
      <c r="O21" s="42">
        <v>2481501</v>
      </c>
    </row>
    <row r="22" spans="1:15" ht="24" customHeight="1">
      <c r="A22" s="86"/>
      <c r="B22" s="89"/>
      <c r="C22" s="56" t="s">
        <v>16</v>
      </c>
      <c r="D22" s="71">
        <f t="shared" si="2"/>
        <v>1820</v>
      </c>
      <c r="E22" s="72">
        <f t="shared" si="3"/>
        <v>41033363</v>
      </c>
      <c r="F22" s="72">
        <v>656</v>
      </c>
      <c r="G22" s="72">
        <v>21870440</v>
      </c>
      <c r="H22" s="72">
        <v>1164</v>
      </c>
      <c r="I22" s="73">
        <v>19162923</v>
      </c>
      <c r="J22" s="47">
        <f t="shared" si="4"/>
        <v>821</v>
      </c>
      <c r="K22" s="41">
        <f t="shared" si="4"/>
        <v>23928360</v>
      </c>
      <c r="L22" s="41">
        <v>353</v>
      </c>
      <c r="M22" s="41">
        <v>14731673</v>
      </c>
      <c r="N22" s="41">
        <v>468</v>
      </c>
      <c r="O22" s="42">
        <v>9196687</v>
      </c>
    </row>
    <row r="23" spans="1:15" ht="24" customHeight="1">
      <c r="A23" s="86"/>
      <c r="B23" s="89"/>
      <c r="C23" s="56" t="s">
        <v>17</v>
      </c>
      <c r="D23" s="71">
        <f t="shared" si="2"/>
        <v>190</v>
      </c>
      <c r="E23" s="72">
        <f t="shared" si="3"/>
        <v>7158870</v>
      </c>
      <c r="F23" s="72">
        <v>85</v>
      </c>
      <c r="G23" s="72">
        <v>3601497</v>
      </c>
      <c r="H23" s="72">
        <v>105</v>
      </c>
      <c r="I23" s="73">
        <v>3557373</v>
      </c>
      <c r="J23" s="47">
        <f t="shared" si="4"/>
        <v>86</v>
      </c>
      <c r="K23" s="41">
        <f t="shared" si="4"/>
        <v>4812089</v>
      </c>
      <c r="L23" s="41">
        <v>43</v>
      </c>
      <c r="M23" s="41">
        <v>2357046</v>
      </c>
      <c r="N23" s="41">
        <v>43</v>
      </c>
      <c r="O23" s="42">
        <v>2455043</v>
      </c>
    </row>
    <row r="24" spans="1:15" ht="24" customHeight="1">
      <c r="A24" s="86"/>
      <c r="B24" s="89"/>
      <c r="C24" s="56" t="s">
        <v>18</v>
      </c>
      <c r="D24" s="71">
        <f t="shared" si="2"/>
        <v>751</v>
      </c>
      <c r="E24" s="72">
        <f t="shared" si="3"/>
        <v>37049483</v>
      </c>
      <c r="F24" s="72">
        <v>438</v>
      </c>
      <c r="G24" s="72">
        <v>28110904</v>
      </c>
      <c r="H24" s="72">
        <v>313</v>
      </c>
      <c r="I24" s="73">
        <v>8938579</v>
      </c>
      <c r="J24" s="47">
        <f t="shared" si="4"/>
        <v>526</v>
      </c>
      <c r="K24" s="41">
        <f t="shared" si="4"/>
        <v>21618744</v>
      </c>
      <c r="L24" s="41">
        <v>322</v>
      </c>
      <c r="M24" s="41">
        <v>15725880</v>
      </c>
      <c r="N24" s="41">
        <v>204</v>
      </c>
      <c r="O24" s="42">
        <v>5892864</v>
      </c>
    </row>
    <row r="25" spans="1:15" ht="24" customHeight="1">
      <c r="A25" s="86"/>
      <c r="B25" s="89"/>
      <c r="C25" s="56" t="s">
        <v>19</v>
      </c>
      <c r="D25" s="71">
        <f t="shared" si="2"/>
        <v>1417</v>
      </c>
      <c r="E25" s="72">
        <f t="shared" si="3"/>
        <v>59356036</v>
      </c>
      <c r="F25" s="72">
        <v>632</v>
      </c>
      <c r="G25" s="72">
        <v>32393045</v>
      </c>
      <c r="H25" s="72">
        <v>785</v>
      </c>
      <c r="I25" s="73">
        <v>26962991</v>
      </c>
      <c r="J25" s="47">
        <f t="shared" si="4"/>
        <v>965</v>
      </c>
      <c r="K25" s="41">
        <f t="shared" si="4"/>
        <v>34692319</v>
      </c>
      <c r="L25" s="41">
        <v>473</v>
      </c>
      <c r="M25" s="41">
        <v>20254226</v>
      </c>
      <c r="N25" s="41">
        <v>492</v>
      </c>
      <c r="O25" s="42">
        <v>14438093</v>
      </c>
    </row>
    <row r="26" spans="1:15" ht="24" customHeight="1">
      <c r="A26" s="86"/>
      <c r="B26" s="89"/>
      <c r="C26" s="56" t="s">
        <v>21</v>
      </c>
      <c r="D26" s="71">
        <f t="shared" si="2"/>
        <v>2092</v>
      </c>
      <c r="E26" s="72">
        <f t="shared" si="3"/>
        <v>50612778</v>
      </c>
      <c r="F26" s="72">
        <v>739</v>
      </c>
      <c r="G26" s="72">
        <v>27873546</v>
      </c>
      <c r="H26" s="72">
        <v>1353</v>
      </c>
      <c r="I26" s="73">
        <v>22739232</v>
      </c>
      <c r="J26" s="47">
        <f t="shared" si="4"/>
        <v>932</v>
      </c>
      <c r="K26" s="41">
        <f t="shared" si="4"/>
        <v>30013024</v>
      </c>
      <c r="L26" s="41">
        <v>392</v>
      </c>
      <c r="M26" s="41">
        <v>15746703</v>
      </c>
      <c r="N26" s="41">
        <v>540</v>
      </c>
      <c r="O26" s="42">
        <v>14266321</v>
      </c>
    </row>
    <row r="27" spans="1:15" ht="24" customHeight="1">
      <c r="A27" s="86"/>
      <c r="B27" s="89"/>
      <c r="C27" s="56" t="s">
        <v>23</v>
      </c>
      <c r="D27" s="71">
        <f t="shared" si="2"/>
        <v>164</v>
      </c>
      <c r="E27" s="72">
        <f t="shared" si="3"/>
        <v>4639497</v>
      </c>
      <c r="F27" s="72">
        <v>69</v>
      </c>
      <c r="G27" s="72">
        <v>2434578</v>
      </c>
      <c r="H27" s="72">
        <v>95</v>
      </c>
      <c r="I27" s="73">
        <v>2204919</v>
      </c>
      <c r="J27" s="47">
        <f t="shared" si="4"/>
        <v>74</v>
      </c>
      <c r="K27" s="41">
        <f t="shared" si="4"/>
        <v>3025320</v>
      </c>
      <c r="L27" s="41">
        <v>40</v>
      </c>
      <c r="M27" s="41">
        <v>2250114</v>
      </c>
      <c r="N27" s="41">
        <v>34</v>
      </c>
      <c r="O27" s="42">
        <v>775206</v>
      </c>
    </row>
    <row r="28" spans="1:15" ht="24" customHeight="1">
      <c r="A28" s="86"/>
      <c r="B28" s="89"/>
      <c r="C28" s="56" t="s">
        <v>24</v>
      </c>
      <c r="D28" s="71">
        <f t="shared" si="2"/>
        <v>22</v>
      </c>
      <c r="E28" s="72">
        <f t="shared" si="3"/>
        <v>981281</v>
      </c>
      <c r="F28" s="72">
        <v>13</v>
      </c>
      <c r="G28" s="72">
        <v>814658</v>
      </c>
      <c r="H28" s="72">
        <v>9</v>
      </c>
      <c r="I28" s="73">
        <v>166623</v>
      </c>
      <c r="J28" s="47">
        <f t="shared" ref="J28" si="5">L28+N28</f>
        <v>8</v>
      </c>
      <c r="K28" s="41">
        <f t="shared" ref="K28" si="6">M28+O28</f>
        <v>537837</v>
      </c>
      <c r="L28" s="41">
        <v>6</v>
      </c>
      <c r="M28" s="41">
        <v>369615</v>
      </c>
      <c r="N28" s="41">
        <v>2</v>
      </c>
      <c r="O28" s="42">
        <v>168222</v>
      </c>
    </row>
    <row r="29" spans="1:15" ht="33">
      <c r="A29" s="86"/>
      <c r="B29" s="89"/>
      <c r="C29" s="62" t="s">
        <v>129</v>
      </c>
      <c r="D29" s="71">
        <f t="shared" si="2"/>
        <v>38</v>
      </c>
      <c r="E29" s="72">
        <f t="shared" si="3"/>
        <v>1642770</v>
      </c>
      <c r="F29" s="72">
        <v>24</v>
      </c>
      <c r="G29" s="72">
        <v>1255397</v>
      </c>
      <c r="H29" s="72">
        <v>14</v>
      </c>
      <c r="I29" s="73">
        <v>387373</v>
      </c>
      <c r="J29" s="47">
        <f t="shared" si="4"/>
        <v>10</v>
      </c>
      <c r="K29" s="41">
        <f t="shared" si="4"/>
        <v>192353</v>
      </c>
      <c r="L29" s="41">
        <v>7</v>
      </c>
      <c r="M29" s="41">
        <v>164788</v>
      </c>
      <c r="N29" s="41">
        <v>3</v>
      </c>
      <c r="O29" s="42">
        <v>27565</v>
      </c>
    </row>
    <row r="30" spans="1:15" ht="28.9" customHeight="1">
      <c r="A30" s="85" t="s">
        <v>28</v>
      </c>
      <c r="B30" s="87" t="s">
        <v>103</v>
      </c>
      <c r="C30" s="55" t="s">
        <v>1</v>
      </c>
      <c r="D30" s="68">
        <f t="shared" ref="D30:I30" si="7">SUM(D31:D42)</f>
        <v>89381</v>
      </c>
      <c r="E30" s="69">
        <f t="shared" si="7"/>
        <v>2983095888</v>
      </c>
      <c r="F30" s="69">
        <f t="shared" si="7"/>
        <v>40488</v>
      </c>
      <c r="G30" s="69">
        <f t="shared" si="7"/>
        <v>1801240138</v>
      </c>
      <c r="H30" s="69">
        <f t="shared" si="7"/>
        <v>48893</v>
      </c>
      <c r="I30" s="70">
        <f t="shared" si="7"/>
        <v>1181855750</v>
      </c>
      <c r="J30" s="46">
        <f t="shared" ref="J30:O30" si="8">SUM(J31:J42)</f>
        <v>49302</v>
      </c>
      <c r="K30" s="39">
        <f t="shared" si="8"/>
        <v>1713592911</v>
      </c>
      <c r="L30" s="39">
        <f t="shared" si="8"/>
        <v>25589</v>
      </c>
      <c r="M30" s="39">
        <f t="shared" si="8"/>
        <v>1070999320</v>
      </c>
      <c r="N30" s="39">
        <f t="shared" si="8"/>
        <v>23713</v>
      </c>
      <c r="O30" s="40">
        <f t="shared" si="8"/>
        <v>642593591</v>
      </c>
    </row>
    <row r="31" spans="1:15" ht="28.9" customHeight="1">
      <c r="A31" s="90"/>
      <c r="B31" s="91"/>
      <c r="C31" s="56" t="s">
        <v>34</v>
      </c>
      <c r="D31" s="71">
        <f t="shared" ref="D31:D42" si="9">F31+H31</f>
        <v>0</v>
      </c>
      <c r="E31" s="72">
        <f t="shared" ref="E31:E42" si="10">G31+I31</f>
        <v>0</v>
      </c>
      <c r="F31" s="72">
        <v>0</v>
      </c>
      <c r="G31" s="72">
        <v>0</v>
      </c>
      <c r="H31" s="72">
        <v>0</v>
      </c>
      <c r="I31" s="73">
        <v>0</v>
      </c>
      <c r="J31" s="47">
        <f t="shared" ref="J31:K42" si="11">L31+N31</f>
        <v>0</v>
      </c>
      <c r="K31" s="41">
        <f t="shared" si="11"/>
        <v>0</v>
      </c>
      <c r="L31" s="41">
        <v>0</v>
      </c>
      <c r="M31" s="41">
        <v>0</v>
      </c>
      <c r="N31" s="41">
        <v>0</v>
      </c>
      <c r="O31" s="42">
        <v>0</v>
      </c>
    </row>
    <row r="32" spans="1:15" ht="28.9" customHeight="1">
      <c r="A32" s="90"/>
      <c r="B32" s="91"/>
      <c r="C32" s="57" t="s">
        <v>35</v>
      </c>
      <c r="D32" s="71">
        <f t="shared" si="9"/>
        <v>1183</v>
      </c>
      <c r="E32" s="72">
        <f t="shared" si="10"/>
        <v>31911933</v>
      </c>
      <c r="F32" s="72">
        <v>756</v>
      </c>
      <c r="G32" s="72">
        <v>22163259</v>
      </c>
      <c r="H32" s="72">
        <v>427</v>
      </c>
      <c r="I32" s="73">
        <v>9748674</v>
      </c>
      <c r="J32" s="47">
        <f t="shared" si="11"/>
        <v>723</v>
      </c>
      <c r="K32" s="41">
        <f t="shared" si="11"/>
        <v>17876635</v>
      </c>
      <c r="L32" s="41">
        <v>489</v>
      </c>
      <c r="M32" s="41">
        <v>12864190</v>
      </c>
      <c r="N32" s="41">
        <v>234</v>
      </c>
      <c r="O32" s="42">
        <v>5012445</v>
      </c>
    </row>
    <row r="33" spans="1:15" ht="28.9" customHeight="1">
      <c r="A33" s="90"/>
      <c r="B33" s="91"/>
      <c r="C33" s="57" t="s">
        <v>36</v>
      </c>
      <c r="D33" s="71">
        <f t="shared" si="9"/>
        <v>7871</v>
      </c>
      <c r="E33" s="72">
        <f t="shared" si="10"/>
        <v>188240447</v>
      </c>
      <c r="F33" s="72">
        <v>3376</v>
      </c>
      <c r="G33" s="72">
        <v>111441242</v>
      </c>
      <c r="H33" s="72">
        <v>4495</v>
      </c>
      <c r="I33" s="73">
        <v>76799205</v>
      </c>
      <c r="J33" s="47">
        <f t="shared" si="11"/>
        <v>4266</v>
      </c>
      <c r="K33" s="41">
        <f t="shared" si="11"/>
        <v>105890735</v>
      </c>
      <c r="L33" s="41">
        <v>2183</v>
      </c>
      <c r="M33" s="41">
        <v>66479978</v>
      </c>
      <c r="N33" s="41">
        <v>2083</v>
      </c>
      <c r="O33" s="42">
        <v>39410757</v>
      </c>
    </row>
    <row r="34" spans="1:15" ht="28.9" customHeight="1">
      <c r="A34" s="90"/>
      <c r="B34" s="91"/>
      <c r="C34" s="57" t="s">
        <v>37</v>
      </c>
      <c r="D34" s="71">
        <f t="shared" si="9"/>
        <v>12555</v>
      </c>
      <c r="E34" s="72">
        <f t="shared" si="10"/>
        <v>288428735</v>
      </c>
      <c r="F34" s="72">
        <v>5252</v>
      </c>
      <c r="G34" s="72">
        <v>165605892</v>
      </c>
      <c r="H34" s="72">
        <v>7303</v>
      </c>
      <c r="I34" s="73">
        <v>122822843</v>
      </c>
      <c r="J34" s="47">
        <f t="shared" si="11"/>
        <v>6209</v>
      </c>
      <c r="K34" s="41">
        <f t="shared" si="11"/>
        <v>157292610</v>
      </c>
      <c r="L34" s="41">
        <v>3170</v>
      </c>
      <c r="M34" s="41">
        <v>96288584</v>
      </c>
      <c r="N34" s="41">
        <v>3039</v>
      </c>
      <c r="O34" s="42">
        <v>61004026</v>
      </c>
    </row>
    <row r="35" spans="1:15" ht="28.9" customHeight="1">
      <c r="A35" s="90"/>
      <c r="B35" s="91"/>
      <c r="C35" s="57" t="s">
        <v>38</v>
      </c>
      <c r="D35" s="71">
        <f t="shared" si="9"/>
        <v>10857</v>
      </c>
      <c r="E35" s="72">
        <f t="shared" si="10"/>
        <v>292497877</v>
      </c>
      <c r="F35" s="72">
        <v>5032</v>
      </c>
      <c r="G35" s="72">
        <v>189662013</v>
      </c>
      <c r="H35" s="72">
        <v>5825</v>
      </c>
      <c r="I35" s="73">
        <v>102835864</v>
      </c>
      <c r="J35" s="47">
        <f t="shared" si="11"/>
        <v>5523</v>
      </c>
      <c r="K35" s="41">
        <f t="shared" si="11"/>
        <v>160595679</v>
      </c>
      <c r="L35" s="41">
        <v>3033</v>
      </c>
      <c r="M35" s="41">
        <v>106274696</v>
      </c>
      <c r="N35" s="41">
        <v>2490</v>
      </c>
      <c r="O35" s="42">
        <v>54320983</v>
      </c>
    </row>
    <row r="36" spans="1:15" ht="28.9" customHeight="1">
      <c r="A36" s="90"/>
      <c r="B36" s="91"/>
      <c r="C36" s="57" t="s">
        <v>39</v>
      </c>
      <c r="D36" s="71">
        <f t="shared" si="9"/>
        <v>10282</v>
      </c>
      <c r="E36" s="72">
        <f t="shared" si="10"/>
        <v>300913446</v>
      </c>
      <c r="F36" s="72">
        <v>4704</v>
      </c>
      <c r="G36" s="72">
        <v>191913194</v>
      </c>
      <c r="H36" s="72">
        <v>5578</v>
      </c>
      <c r="I36" s="73">
        <v>109000252</v>
      </c>
      <c r="J36" s="47">
        <f t="shared" si="11"/>
        <v>5718</v>
      </c>
      <c r="K36" s="41">
        <f t="shared" si="11"/>
        <v>180198583</v>
      </c>
      <c r="L36" s="41">
        <v>3008</v>
      </c>
      <c r="M36" s="41">
        <v>120017416</v>
      </c>
      <c r="N36" s="41">
        <v>2710</v>
      </c>
      <c r="O36" s="42">
        <v>60181167</v>
      </c>
    </row>
    <row r="37" spans="1:15" ht="28.9" customHeight="1">
      <c r="A37" s="90"/>
      <c r="B37" s="91"/>
      <c r="C37" s="57" t="s">
        <v>40</v>
      </c>
      <c r="D37" s="71">
        <f t="shared" si="9"/>
        <v>11410</v>
      </c>
      <c r="E37" s="72">
        <f t="shared" si="10"/>
        <v>358039409</v>
      </c>
      <c r="F37" s="72">
        <v>5035</v>
      </c>
      <c r="G37" s="72">
        <v>226006092</v>
      </c>
      <c r="H37" s="72">
        <v>6375</v>
      </c>
      <c r="I37" s="73">
        <v>132033317</v>
      </c>
      <c r="J37" s="47">
        <f t="shared" si="11"/>
        <v>6356</v>
      </c>
      <c r="K37" s="41">
        <f t="shared" si="11"/>
        <v>205444249</v>
      </c>
      <c r="L37" s="41">
        <v>3259</v>
      </c>
      <c r="M37" s="41">
        <v>135592912</v>
      </c>
      <c r="N37" s="41">
        <v>3097</v>
      </c>
      <c r="O37" s="42">
        <v>69851337</v>
      </c>
    </row>
    <row r="38" spans="1:15" ht="28.9" customHeight="1">
      <c r="A38" s="90"/>
      <c r="B38" s="91"/>
      <c r="C38" s="57" t="s">
        <v>41</v>
      </c>
      <c r="D38" s="71">
        <f t="shared" si="9"/>
        <v>9603</v>
      </c>
      <c r="E38" s="72">
        <f t="shared" si="10"/>
        <v>343670579</v>
      </c>
      <c r="F38" s="72">
        <v>4273</v>
      </c>
      <c r="G38" s="72">
        <v>216845071</v>
      </c>
      <c r="H38" s="72">
        <v>5330</v>
      </c>
      <c r="I38" s="73">
        <v>126825508</v>
      </c>
      <c r="J38" s="47">
        <f t="shared" si="11"/>
        <v>5583</v>
      </c>
      <c r="K38" s="41">
        <f t="shared" si="11"/>
        <v>196602595</v>
      </c>
      <c r="L38" s="41">
        <v>2836</v>
      </c>
      <c r="M38" s="41">
        <v>124311089</v>
      </c>
      <c r="N38" s="41">
        <v>2747</v>
      </c>
      <c r="O38" s="42">
        <v>72291506</v>
      </c>
    </row>
    <row r="39" spans="1:15" ht="28.9" customHeight="1">
      <c r="A39" s="90"/>
      <c r="B39" s="91"/>
      <c r="C39" s="57" t="s">
        <v>42</v>
      </c>
      <c r="D39" s="71">
        <f t="shared" si="9"/>
        <v>8537</v>
      </c>
      <c r="E39" s="72">
        <f t="shared" si="10"/>
        <v>372090942</v>
      </c>
      <c r="F39" s="72">
        <v>3853</v>
      </c>
      <c r="G39" s="72">
        <v>218676804</v>
      </c>
      <c r="H39" s="72">
        <v>4684</v>
      </c>
      <c r="I39" s="73">
        <v>153414138</v>
      </c>
      <c r="J39" s="47">
        <f t="shared" si="11"/>
        <v>5113</v>
      </c>
      <c r="K39" s="41">
        <f t="shared" si="11"/>
        <v>228599843</v>
      </c>
      <c r="L39" s="41">
        <v>2558</v>
      </c>
      <c r="M39" s="41">
        <v>138203535</v>
      </c>
      <c r="N39" s="41">
        <v>2555</v>
      </c>
      <c r="O39" s="42">
        <v>90396308</v>
      </c>
    </row>
    <row r="40" spans="1:15" ht="28.9" customHeight="1">
      <c r="A40" s="90"/>
      <c r="B40" s="91"/>
      <c r="C40" s="57" t="s">
        <v>43</v>
      </c>
      <c r="D40" s="71">
        <f t="shared" si="9"/>
        <v>8067</v>
      </c>
      <c r="E40" s="72">
        <f t="shared" si="10"/>
        <v>414460955</v>
      </c>
      <c r="F40" s="72">
        <v>3791</v>
      </c>
      <c r="G40" s="72">
        <v>239292075</v>
      </c>
      <c r="H40" s="72">
        <v>4276</v>
      </c>
      <c r="I40" s="73">
        <v>175168880</v>
      </c>
      <c r="J40" s="47">
        <f t="shared" si="11"/>
        <v>4900</v>
      </c>
      <c r="K40" s="41">
        <f t="shared" si="11"/>
        <v>259901889</v>
      </c>
      <c r="L40" s="41">
        <v>2498</v>
      </c>
      <c r="M40" s="41">
        <v>153942810</v>
      </c>
      <c r="N40" s="41">
        <v>2402</v>
      </c>
      <c r="O40" s="42">
        <v>105959079</v>
      </c>
    </row>
    <row r="41" spans="1:15" ht="28.9" customHeight="1">
      <c r="A41" s="90"/>
      <c r="B41" s="91"/>
      <c r="C41" s="57" t="s">
        <v>44</v>
      </c>
      <c r="D41" s="71">
        <f t="shared" si="9"/>
        <v>5827</v>
      </c>
      <c r="E41" s="72">
        <f t="shared" si="10"/>
        <v>281157573</v>
      </c>
      <c r="F41" s="72">
        <v>2839</v>
      </c>
      <c r="G41" s="72">
        <v>157305653</v>
      </c>
      <c r="H41" s="72">
        <v>2988</v>
      </c>
      <c r="I41" s="73">
        <v>123851920</v>
      </c>
      <c r="J41" s="47">
        <f t="shared" si="11"/>
        <v>3231</v>
      </c>
      <c r="K41" s="41">
        <f t="shared" si="11"/>
        <v>147315349</v>
      </c>
      <c r="L41" s="41">
        <v>1704</v>
      </c>
      <c r="M41" s="41">
        <v>89231593</v>
      </c>
      <c r="N41" s="41">
        <v>1527</v>
      </c>
      <c r="O41" s="42">
        <v>58083756</v>
      </c>
    </row>
    <row r="42" spans="1:15" ht="28.9" customHeight="1">
      <c r="A42" s="90"/>
      <c r="B42" s="91"/>
      <c r="C42" s="57" t="s">
        <v>45</v>
      </c>
      <c r="D42" s="71">
        <f t="shared" si="9"/>
        <v>3189</v>
      </c>
      <c r="E42" s="72">
        <f t="shared" si="10"/>
        <v>111683992</v>
      </c>
      <c r="F42" s="72">
        <v>1577</v>
      </c>
      <c r="G42" s="72">
        <v>62328843</v>
      </c>
      <c r="H42" s="72">
        <v>1612</v>
      </c>
      <c r="I42" s="73">
        <v>49355149</v>
      </c>
      <c r="J42" s="47">
        <f t="shared" si="11"/>
        <v>1680</v>
      </c>
      <c r="K42" s="41">
        <f t="shared" si="11"/>
        <v>53874744</v>
      </c>
      <c r="L42" s="41">
        <v>851</v>
      </c>
      <c r="M42" s="41">
        <v>27792517</v>
      </c>
      <c r="N42" s="41">
        <v>829</v>
      </c>
      <c r="O42" s="42">
        <v>26082227</v>
      </c>
    </row>
    <row r="43" spans="1:15" ht="22.15" customHeight="1">
      <c r="A43" s="85" t="s">
        <v>121</v>
      </c>
      <c r="B43" s="87" t="s">
        <v>69</v>
      </c>
      <c r="C43" s="55" t="s">
        <v>1</v>
      </c>
      <c r="D43" s="68">
        <f t="shared" ref="D43:I43" si="12">SUM(D44:D62)</f>
        <v>89381</v>
      </c>
      <c r="E43" s="69">
        <f t="shared" si="12"/>
        <v>2983095888</v>
      </c>
      <c r="F43" s="69">
        <f t="shared" si="12"/>
        <v>40488</v>
      </c>
      <c r="G43" s="69">
        <f t="shared" si="12"/>
        <v>1801240138</v>
      </c>
      <c r="H43" s="69">
        <f t="shared" si="12"/>
        <v>48893</v>
      </c>
      <c r="I43" s="70">
        <f t="shared" si="12"/>
        <v>1181855750</v>
      </c>
      <c r="J43" s="46">
        <f t="shared" ref="J43:O43" si="13">SUM(J44:J62)</f>
        <v>49302</v>
      </c>
      <c r="K43" s="39">
        <f t="shared" si="13"/>
        <v>1713592911</v>
      </c>
      <c r="L43" s="39">
        <f t="shared" si="13"/>
        <v>25589</v>
      </c>
      <c r="M43" s="39">
        <f t="shared" si="13"/>
        <v>1070999320</v>
      </c>
      <c r="N43" s="39">
        <f t="shared" si="13"/>
        <v>23713</v>
      </c>
      <c r="O43" s="40">
        <f t="shared" si="13"/>
        <v>642593591</v>
      </c>
    </row>
    <row r="44" spans="1:15" ht="33">
      <c r="A44" s="92"/>
      <c r="B44" s="91"/>
      <c r="C44" s="62" t="s">
        <v>70</v>
      </c>
      <c r="D44" s="71">
        <f t="shared" ref="D44:D62" si="14">F44+H44</f>
        <v>487</v>
      </c>
      <c r="E44" s="72">
        <f t="shared" ref="E44:E62" si="15">G44+I44</f>
        <v>30162884</v>
      </c>
      <c r="F44" s="72">
        <v>339</v>
      </c>
      <c r="G44" s="72">
        <v>19956236</v>
      </c>
      <c r="H44" s="72">
        <v>148</v>
      </c>
      <c r="I44" s="73">
        <v>10206648</v>
      </c>
      <c r="J44" s="47">
        <f t="shared" ref="J44:K62" si="16">L44+N44</f>
        <v>300</v>
      </c>
      <c r="K44" s="41">
        <f t="shared" si="16"/>
        <v>15619087</v>
      </c>
      <c r="L44" s="41">
        <v>194</v>
      </c>
      <c r="M44" s="41">
        <v>11045708</v>
      </c>
      <c r="N44" s="41">
        <v>106</v>
      </c>
      <c r="O44" s="42">
        <v>4573379</v>
      </c>
    </row>
    <row r="45" spans="1:15" ht="33">
      <c r="A45" s="92"/>
      <c r="B45" s="91"/>
      <c r="C45" s="62" t="s">
        <v>71</v>
      </c>
      <c r="D45" s="71">
        <f t="shared" si="14"/>
        <v>22</v>
      </c>
      <c r="E45" s="72">
        <f t="shared" si="15"/>
        <v>1840849</v>
      </c>
      <c r="F45" s="72">
        <v>20</v>
      </c>
      <c r="G45" s="72">
        <v>1359228</v>
      </c>
      <c r="H45" s="72">
        <v>2</v>
      </c>
      <c r="I45" s="73">
        <v>481621</v>
      </c>
      <c r="J45" s="47">
        <f t="shared" si="16"/>
        <v>20</v>
      </c>
      <c r="K45" s="41">
        <f t="shared" si="16"/>
        <v>1798173</v>
      </c>
      <c r="L45" s="41">
        <v>18</v>
      </c>
      <c r="M45" s="41">
        <v>1709399</v>
      </c>
      <c r="N45" s="41">
        <v>2</v>
      </c>
      <c r="O45" s="42">
        <v>88774</v>
      </c>
    </row>
    <row r="46" spans="1:15" ht="22.15" customHeight="1">
      <c r="A46" s="92"/>
      <c r="B46" s="91"/>
      <c r="C46" s="62" t="s">
        <v>72</v>
      </c>
      <c r="D46" s="71">
        <f t="shared" si="14"/>
        <v>16597</v>
      </c>
      <c r="E46" s="72">
        <f t="shared" si="15"/>
        <v>767752503</v>
      </c>
      <c r="F46" s="72">
        <v>10119</v>
      </c>
      <c r="G46" s="72">
        <v>505860304</v>
      </c>
      <c r="H46" s="72">
        <v>6478</v>
      </c>
      <c r="I46" s="73">
        <v>261892199</v>
      </c>
      <c r="J46" s="47">
        <f t="shared" si="16"/>
        <v>11254</v>
      </c>
      <c r="K46" s="41">
        <f t="shared" si="16"/>
        <v>444901000</v>
      </c>
      <c r="L46" s="41">
        <v>7256</v>
      </c>
      <c r="M46" s="41">
        <v>302069988</v>
      </c>
      <c r="N46" s="41">
        <v>3998</v>
      </c>
      <c r="O46" s="42">
        <v>142831012</v>
      </c>
    </row>
    <row r="47" spans="1:15" ht="33">
      <c r="A47" s="92"/>
      <c r="B47" s="91"/>
      <c r="C47" s="62" t="s">
        <v>73</v>
      </c>
      <c r="D47" s="71">
        <f t="shared" si="14"/>
        <v>163</v>
      </c>
      <c r="E47" s="72">
        <f t="shared" si="15"/>
        <v>5601580</v>
      </c>
      <c r="F47" s="72">
        <v>127</v>
      </c>
      <c r="G47" s="72">
        <v>5112655</v>
      </c>
      <c r="H47" s="72">
        <v>36</v>
      </c>
      <c r="I47" s="73">
        <v>488925</v>
      </c>
      <c r="J47" s="47">
        <f t="shared" si="16"/>
        <v>37</v>
      </c>
      <c r="K47" s="41">
        <f t="shared" si="16"/>
        <v>2112865</v>
      </c>
      <c r="L47" s="41">
        <v>30</v>
      </c>
      <c r="M47" s="41">
        <v>1882549</v>
      </c>
      <c r="N47" s="41">
        <v>7</v>
      </c>
      <c r="O47" s="42">
        <v>230316</v>
      </c>
    </row>
    <row r="48" spans="1:15" ht="33">
      <c r="A48" s="92"/>
      <c r="B48" s="91"/>
      <c r="C48" s="62" t="s">
        <v>74</v>
      </c>
      <c r="D48" s="71">
        <f t="shared" si="14"/>
        <v>537</v>
      </c>
      <c r="E48" s="72">
        <f t="shared" si="15"/>
        <v>22410854</v>
      </c>
      <c r="F48" s="72">
        <v>299</v>
      </c>
      <c r="G48" s="72">
        <v>14727821</v>
      </c>
      <c r="H48" s="72">
        <v>238</v>
      </c>
      <c r="I48" s="73">
        <v>7683033</v>
      </c>
      <c r="J48" s="47">
        <f t="shared" si="16"/>
        <v>356</v>
      </c>
      <c r="K48" s="41">
        <f t="shared" si="16"/>
        <v>15668271</v>
      </c>
      <c r="L48" s="41">
        <v>212</v>
      </c>
      <c r="M48" s="41">
        <v>9878477</v>
      </c>
      <c r="N48" s="41">
        <v>144</v>
      </c>
      <c r="O48" s="42">
        <v>5789794</v>
      </c>
    </row>
    <row r="49" spans="1:52" ht="22.15" customHeight="1">
      <c r="A49" s="92"/>
      <c r="B49" s="91"/>
      <c r="C49" s="62" t="s">
        <v>107</v>
      </c>
      <c r="D49" s="71">
        <f t="shared" si="14"/>
        <v>8101</v>
      </c>
      <c r="E49" s="72">
        <f t="shared" si="15"/>
        <v>444286507</v>
      </c>
      <c r="F49" s="72">
        <v>6937</v>
      </c>
      <c r="G49" s="72">
        <v>388523190</v>
      </c>
      <c r="H49" s="72">
        <v>1164</v>
      </c>
      <c r="I49" s="73">
        <v>55763317</v>
      </c>
      <c r="J49" s="47">
        <f t="shared" si="16"/>
        <v>5183</v>
      </c>
      <c r="K49" s="41">
        <f t="shared" si="16"/>
        <v>273860116</v>
      </c>
      <c r="L49" s="41">
        <v>4524</v>
      </c>
      <c r="M49" s="41">
        <v>237737901</v>
      </c>
      <c r="N49" s="41">
        <v>659</v>
      </c>
      <c r="O49" s="42">
        <v>36122215</v>
      </c>
    </row>
    <row r="50" spans="1:52" ht="22.15" customHeight="1">
      <c r="A50" s="92"/>
      <c r="B50" s="91"/>
      <c r="C50" s="62" t="s">
        <v>109</v>
      </c>
      <c r="D50" s="71">
        <f t="shared" si="14"/>
        <v>11962</v>
      </c>
      <c r="E50" s="72">
        <f t="shared" si="15"/>
        <v>438714794</v>
      </c>
      <c r="F50" s="72">
        <v>5784</v>
      </c>
      <c r="G50" s="72">
        <v>258763380</v>
      </c>
      <c r="H50" s="72">
        <v>6178</v>
      </c>
      <c r="I50" s="73">
        <v>179951414</v>
      </c>
      <c r="J50" s="47">
        <f t="shared" si="16"/>
        <v>7508</v>
      </c>
      <c r="K50" s="41">
        <f t="shared" si="16"/>
        <v>252475994</v>
      </c>
      <c r="L50" s="41">
        <v>3843</v>
      </c>
      <c r="M50" s="41">
        <v>149939759</v>
      </c>
      <c r="N50" s="41">
        <v>3665</v>
      </c>
      <c r="O50" s="42">
        <v>102536235</v>
      </c>
    </row>
    <row r="51" spans="1:52" ht="22.15" customHeight="1">
      <c r="A51" s="92"/>
      <c r="B51" s="91"/>
      <c r="C51" s="62" t="s">
        <v>110</v>
      </c>
      <c r="D51" s="71">
        <f t="shared" si="14"/>
        <v>4763</v>
      </c>
      <c r="E51" s="72">
        <f t="shared" si="15"/>
        <v>225179595</v>
      </c>
      <c r="F51" s="72">
        <v>3527</v>
      </c>
      <c r="G51" s="72">
        <v>191087166</v>
      </c>
      <c r="H51" s="72">
        <v>1236</v>
      </c>
      <c r="I51" s="73">
        <v>34092429</v>
      </c>
      <c r="J51" s="47">
        <f t="shared" si="16"/>
        <v>2828</v>
      </c>
      <c r="K51" s="41">
        <f t="shared" si="16"/>
        <v>137108190</v>
      </c>
      <c r="L51" s="41">
        <v>2325</v>
      </c>
      <c r="M51" s="41">
        <v>118230571</v>
      </c>
      <c r="N51" s="41">
        <v>503</v>
      </c>
      <c r="O51" s="42">
        <v>18877619</v>
      </c>
    </row>
    <row r="52" spans="1:52" ht="22.15" customHeight="1">
      <c r="A52" s="92"/>
      <c r="B52" s="91"/>
      <c r="C52" s="62" t="s">
        <v>111</v>
      </c>
      <c r="D52" s="71">
        <f t="shared" si="14"/>
        <v>6395</v>
      </c>
      <c r="E52" s="72">
        <f t="shared" si="15"/>
        <v>207613529</v>
      </c>
      <c r="F52" s="72">
        <v>2856</v>
      </c>
      <c r="G52" s="72">
        <v>96007976</v>
      </c>
      <c r="H52" s="72">
        <v>3539</v>
      </c>
      <c r="I52" s="73">
        <v>111605553</v>
      </c>
      <c r="J52" s="47">
        <f t="shared" si="16"/>
        <v>3737</v>
      </c>
      <c r="K52" s="41">
        <f t="shared" si="16"/>
        <v>119043899</v>
      </c>
      <c r="L52" s="41">
        <v>1694</v>
      </c>
      <c r="M52" s="41">
        <v>55737733</v>
      </c>
      <c r="N52" s="41">
        <v>2043</v>
      </c>
      <c r="O52" s="42">
        <v>63306166</v>
      </c>
    </row>
    <row r="53" spans="1:52" ht="33">
      <c r="A53" s="92"/>
      <c r="B53" s="91"/>
      <c r="C53" s="62" t="s">
        <v>125</v>
      </c>
      <c r="D53" s="71">
        <f t="shared" si="14"/>
        <v>953</v>
      </c>
      <c r="E53" s="72">
        <f t="shared" si="15"/>
        <v>34869353</v>
      </c>
      <c r="F53" s="72">
        <v>513</v>
      </c>
      <c r="G53" s="72">
        <v>20492408</v>
      </c>
      <c r="H53" s="72">
        <v>440</v>
      </c>
      <c r="I53" s="73">
        <v>14376945</v>
      </c>
      <c r="J53" s="47">
        <f t="shared" si="16"/>
        <v>567</v>
      </c>
      <c r="K53" s="41">
        <f t="shared" si="16"/>
        <v>19757994</v>
      </c>
      <c r="L53" s="41">
        <v>296</v>
      </c>
      <c r="M53" s="41">
        <v>10618369</v>
      </c>
      <c r="N53" s="41">
        <v>271</v>
      </c>
      <c r="O53" s="42">
        <v>9139625</v>
      </c>
    </row>
    <row r="54" spans="1:52" ht="22.15" customHeight="1">
      <c r="A54" s="92"/>
      <c r="B54" s="91"/>
      <c r="C54" s="62" t="s">
        <v>112</v>
      </c>
      <c r="D54" s="71">
        <f t="shared" si="14"/>
        <v>925</v>
      </c>
      <c r="E54" s="72">
        <f t="shared" si="15"/>
        <v>35304128</v>
      </c>
      <c r="F54" s="72">
        <v>286</v>
      </c>
      <c r="G54" s="72">
        <v>10219201</v>
      </c>
      <c r="H54" s="72">
        <v>639</v>
      </c>
      <c r="I54" s="73">
        <v>25084927</v>
      </c>
      <c r="J54" s="47">
        <f t="shared" si="16"/>
        <v>508</v>
      </c>
      <c r="K54" s="41">
        <f t="shared" si="16"/>
        <v>21250435</v>
      </c>
      <c r="L54" s="41">
        <v>163</v>
      </c>
      <c r="M54" s="41">
        <v>6680318</v>
      </c>
      <c r="N54" s="41">
        <v>345</v>
      </c>
      <c r="O54" s="42">
        <v>14570117</v>
      </c>
    </row>
    <row r="55" spans="1:52" ht="22.15" customHeight="1">
      <c r="A55" s="92"/>
      <c r="B55" s="91"/>
      <c r="C55" s="62" t="s">
        <v>81</v>
      </c>
      <c r="D55" s="71">
        <f t="shared" si="14"/>
        <v>1201</v>
      </c>
      <c r="E55" s="72">
        <f t="shared" si="15"/>
        <v>39418101</v>
      </c>
      <c r="F55" s="72">
        <v>575</v>
      </c>
      <c r="G55" s="72">
        <v>20439058</v>
      </c>
      <c r="H55" s="72">
        <v>626</v>
      </c>
      <c r="I55" s="73">
        <v>18979043</v>
      </c>
      <c r="J55" s="47">
        <f t="shared" si="16"/>
        <v>704</v>
      </c>
      <c r="K55" s="41">
        <f t="shared" si="16"/>
        <v>23220735</v>
      </c>
      <c r="L55" s="41">
        <v>341</v>
      </c>
      <c r="M55" s="41">
        <v>11954321</v>
      </c>
      <c r="N55" s="41">
        <v>363</v>
      </c>
      <c r="O55" s="42">
        <v>11266414</v>
      </c>
    </row>
    <row r="56" spans="1:52" ht="33">
      <c r="A56" s="92"/>
      <c r="B56" s="91"/>
      <c r="C56" s="62" t="s">
        <v>82</v>
      </c>
      <c r="D56" s="71">
        <f t="shared" si="14"/>
        <v>1893</v>
      </c>
      <c r="E56" s="72">
        <f t="shared" si="15"/>
        <v>67806639</v>
      </c>
      <c r="F56" s="72">
        <v>886</v>
      </c>
      <c r="G56" s="72">
        <v>38310443</v>
      </c>
      <c r="H56" s="72">
        <v>1007</v>
      </c>
      <c r="I56" s="73">
        <v>29496196</v>
      </c>
      <c r="J56" s="47">
        <f t="shared" si="16"/>
        <v>1211</v>
      </c>
      <c r="K56" s="41">
        <f t="shared" si="16"/>
        <v>40037610</v>
      </c>
      <c r="L56" s="41">
        <v>572</v>
      </c>
      <c r="M56" s="41">
        <v>22171494</v>
      </c>
      <c r="N56" s="41">
        <v>639</v>
      </c>
      <c r="O56" s="42">
        <v>17866116</v>
      </c>
    </row>
    <row r="57" spans="1:52" ht="22.15" customHeight="1">
      <c r="A57" s="92"/>
      <c r="B57" s="91"/>
      <c r="C57" s="62" t="s">
        <v>83</v>
      </c>
      <c r="D57" s="71">
        <f t="shared" si="14"/>
        <v>4725</v>
      </c>
      <c r="E57" s="72">
        <f t="shared" si="15"/>
        <v>168831446</v>
      </c>
      <c r="F57" s="72">
        <v>2377</v>
      </c>
      <c r="G57" s="72">
        <v>103170980</v>
      </c>
      <c r="H57" s="72">
        <v>2348</v>
      </c>
      <c r="I57" s="73">
        <v>65660466</v>
      </c>
      <c r="J57" s="47">
        <f t="shared" si="16"/>
        <v>3191</v>
      </c>
      <c r="K57" s="41">
        <f t="shared" si="16"/>
        <v>97760188</v>
      </c>
      <c r="L57" s="41">
        <v>1609</v>
      </c>
      <c r="M57" s="41">
        <v>59193165</v>
      </c>
      <c r="N57" s="41">
        <v>1582</v>
      </c>
      <c r="O57" s="42">
        <v>38567023</v>
      </c>
    </row>
    <row r="58" spans="1:52" ht="49.5">
      <c r="A58" s="92"/>
      <c r="B58" s="91"/>
      <c r="C58" s="62" t="s">
        <v>84</v>
      </c>
      <c r="D58" s="71">
        <f t="shared" si="14"/>
        <v>403</v>
      </c>
      <c r="E58" s="72">
        <f t="shared" si="15"/>
        <v>18267744</v>
      </c>
      <c r="F58" s="72">
        <v>170</v>
      </c>
      <c r="G58" s="72">
        <v>9363573</v>
      </c>
      <c r="H58" s="72">
        <v>233</v>
      </c>
      <c r="I58" s="73">
        <v>8904171</v>
      </c>
      <c r="J58" s="47">
        <f t="shared" si="16"/>
        <v>251</v>
      </c>
      <c r="K58" s="41">
        <f t="shared" si="16"/>
        <v>9963595</v>
      </c>
      <c r="L58" s="41">
        <v>105</v>
      </c>
      <c r="M58" s="41">
        <v>5730560</v>
      </c>
      <c r="N58" s="41">
        <v>146</v>
      </c>
      <c r="O58" s="42">
        <v>4233035</v>
      </c>
    </row>
    <row r="59" spans="1:52" ht="22.15" customHeight="1">
      <c r="A59" s="92"/>
      <c r="B59" s="91"/>
      <c r="C59" s="62" t="s">
        <v>108</v>
      </c>
      <c r="D59" s="71">
        <f t="shared" si="14"/>
        <v>1759</v>
      </c>
      <c r="E59" s="72">
        <f t="shared" si="15"/>
        <v>36113496</v>
      </c>
      <c r="F59" s="72">
        <v>281</v>
      </c>
      <c r="G59" s="72">
        <v>7915562</v>
      </c>
      <c r="H59" s="72">
        <v>1478</v>
      </c>
      <c r="I59" s="73">
        <v>28197934</v>
      </c>
      <c r="J59" s="47">
        <f t="shared" si="16"/>
        <v>804</v>
      </c>
      <c r="K59" s="41">
        <f t="shared" si="16"/>
        <v>19079741</v>
      </c>
      <c r="L59" s="41">
        <v>121</v>
      </c>
      <c r="M59" s="41">
        <v>4444580</v>
      </c>
      <c r="N59" s="41">
        <v>683</v>
      </c>
      <c r="O59" s="42">
        <v>14635161</v>
      </c>
    </row>
    <row r="60" spans="1:52" ht="33">
      <c r="A60" s="92"/>
      <c r="B60" s="91"/>
      <c r="C60" s="62" t="s">
        <v>113</v>
      </c>
      <c r="D60" s="71">
        <f t="shared" si="14"/>
        <v>24140</v>
      </c>
      <c r="E60" s="72">
        <f t="shared" si="15"/>
        <v>292725041</v>
      </c>
      <c r="F60" s="72">
        <v>3830</v>
      </c>
      <c r="G60" s="72">
        <v>44972042</v>
      </c>
      <c r="H60" s="72">
        <v>20310</v>
      </c>
      <c r="I60" s="73">
        <v>247752999</v>
      </c>
      <c r="J60" s="47">
        <f t="shared" si="16"/>
        <v>8089</v>
      </c>
      <c r="K60" s="41">
        <f t="shared" si="16"/>
        <v>118198651</v>
      </c>
      <c r="L60" s="41">
        <v>1215</v>
      </c>
      <c r="M60" s="41">
        <v>17497332</v>
      </c>
      <c r="N60" s="41">
        <v>6874</v>
      </c>
      <c r="O60" s="42">
        <v>100701319</v>
      </c>
    </row>
    <row r="61" spans="1:52" ht="33">
      <c r="A61" s="92"/>
      <c r="B61" s="91"/>
      <c r="C61" s="62" t="s">
        <v>87</v>
      </c>
      <c r="D61" s="71">
        <f t="shared" si="14"/>
        <v>662</v>
      </c>
      <c r="E61" s="72">
        <f t="shared" si="15"/>
        <v>19692302</v>
      </c>
      <c r="F61" s="72">
        <v>296</v>
      </c>
      <c r="G61" s="72">
        <v>9607079</v>
      </c>
      <c r="H61" s="72">
        <v>366</v>
      </c>
      <c r="I61" s="73">
        <v>10085223</v>
      </c>
      <c r="J61" s="47">
        <f t="shared" si="16"/>
        <v>410</v>
      </c>
      <c r="K61" s="41">
        <f t="shared" si="16"/>
        <v>13230023</v>
      </c>
      <c r="L61" s="41">
        <v>192</v>
      </c>
      <c r="M61" s="41">
        <v>7013502</v>
      </c>
      <c r="N61" s="41">
        <v>218</v>
      </c>
      <c r="O61" s="42">
        <v>6216521</v>
      </c>
    </row>
    <row r="62" spans="1:52" ht="22.15" customHeight="1" thickBot="1">
      <c r="A62" s="93"/>
      <c r="B62" s="94"/>
      <c r="C62" s="63" t="s">
        <v>88</v>
      </c>
      <c r="D62" s="74">
        <f t="shared" si="14"/>
        <v>3693</v>
      </c>
      <c r="E62" s="75">
        <f t="shared" si="15"/>
        <v>126504543</v>
      </c>
      <c r="F62" s="75">
        <v>1266</v>
      </c>
      <c r="G62" s="75">
        <v>55351836</v>
      </c>
      <c r="H62" s="75">
        <v>2427</v>
      </c>
      <c r="I62" s="76">
        <v>71152707</v>
      </c>
      <c r="J62" s="48">
        <f t="shared" si="16"/>
        <v>2344</v>
      </c>
      <c r="K62" s="43">
        <f t="shared" si="16"/>
        <v>88506344</v>
      </c>
      <c r="L62" s="43">
        <v>879</v>
      </c>
      <c r="M62" s="43">
        <v>37463594</v>
      </c>
      <c r="N62" s="43">
        <v>1465</v>
      </c>
      <c r="O62" s="44">
        <v>51042750</v>
      </c>
    </row>
    <row r="63" spans="1:52" s="29" customFormat="1" ht="100.15" customHeight="1">
      <c r="A63" s="28"/>
      <c r="B63" s="12"/>
      <c r="C63" s="12"/>
      <c r="D63" s="82" t="s">
        <v>134</v>
      </c>
      <c r="E63" s="82"/>
      <c r="F63" s="82"/>
      <c r="G63" s="82"/>
      <c r="H63" s="82"/>
      <c r="I63" s="82"/>
      <c r="J63" s="84" t="s">
        <v>132</v>
      </c>
      <c r="K63" s="82"/>
      <c r="L63" s="82"/>
      <c r="M63" s="82"/>
      <c r="N63" s="82"/>
      <c r="O63" s="82"/>
      <c r="S63" s="12"/>
      <c r="AA63" s="12"/>
      <c r="AZ63" s="12"/>
    </row>
  </sheetData>
  <mergeCells count="20">
    <mergeCell ref="A3:A5"/>
    <mergeCell ref="B3:C5"/>
    <mergeCell ref="J3:O3"/>
    <mergeCell ref="J4:K4"/>
    <mergeCell ref="L4:M4"/>
    <mergeCell ref="N4:O4"/>
    <mergeCell ref="D3:I3"/>
    <mergeCell ref="D4:E4"/>
    <mergeCell ref="A6:A29"/>
    <mergeCell ref="B6:B29"/>
    <mergeCell ref="A30:A42"/>
    <mergeCell ref="B30:B42"/>
    <mergeCell ref="A43:A62"/>
    <mergeCell ref="B43:B62"/>
    <mergeCell ref="F4:G4"/>
    <mergeCell ref="H4:I4"/>
    <mergeCell ref="D63:I63"/>
    <mergeCell ref="D1:I1"/>
    <mergeCell ref="J1:O1"/>
    <mergeCell ref="J63:O63"/>
  </mergeCells>
  <phoneticPr fontId="11" type="noConversion"/>
  <printOptions horizontalCentered="1"/>
  <pageMargins left="0.39370078740157483" right="0.39370078740157483" top="0.59055118110236227" bottom="0.39370078740157483" header="0.51181102362204722" footer="0.31496062992125984"/>
  <pageSetup paperSize="9" scale="95" fitToHeight="0" orientation="portrait" horizontalDpi="1200" verticalDpi="1200" r:id="rId1"/>
  <headerFooter alignWithMargins="0"/>
  <rowBreaks count="2" manualBreakCount="2">
    <brk id="29" max="16383" man="1"/>
    <brk id="42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工作表2"/>
  <dimension ref="A1:AT62"/>
  <sheetViews>
    <sheetView view="pageBreakPreview" zoomScale="80" zoomScaleNormal="8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4.75" style="5" customWidth="1"/>
    <col min="4" max="4" width="8.25" style="1" customWidth="1"/>
    <col min="5" max="5" width="13.75" style="1" customWidth="1"/>
    <col min="6" max="6" width="8.25" style="1" customWidth="1"/>
    <col min="7" max="7" width="13.75" style="1" customWidth="1"/>
    <col min="8" max="8" width="8.25" style="1" customWidth="1"/>
    <col min="9" max="9" width="12.625" style="1" customWidth="1"/>
    <col min="10" max="16384" width="9" style="1"/>
  </cols>
  <sheetData>
    <row r="1" spans="1:9" ht="39" customHeight="1">
      <c r="A1" s="114" t="s">
        <v>128</v>
      </c>
      <c r="B1" s="115"/>
      <c r="C1" s="115"/>
      <c r="D1" s="115"/>
      <c r="E1" s="115"/>
      <c r="F1" s="115"/>
      <c r="G1" s="115"/>
      <c r="H1" s="115"/>
      <c r="I1" s="115"/>
    </row>
    <row r="2" spans="1:9" ht="18" customHeight="1" thickBot="1"/>
    <row r="3" spans="1:9" s="5" customFormat="1" ht="23.45" customHeight="1">
      <c r="A3" s="95" t="s">
        <v>0</v>
      </c>
      <c r="B3" s="97" t="s">
        <v>56</v>
      </c>
      <c r="C3" s="98"/>
      <c r="D3" s="103" t="s">
        <v>126</v>
      </c>
      <c r="E3" s="104"/>
      <c r="F3" s="104"/>
      <c r="G3" s="104"/>
      <c r="H3" s="104"/>
      <c r="I3" s="105"/>
    </row>
    <row r="4" spans="1:9" s="2" customFormat="1" ht="23.45" customHeight="1">
      <c r="A4" s="96"/>
      <c r="B4" s="99"/>
      <c r="C4" s="100"/>
      <c r="D4" s="106" t="s">
        <v>33</v>
      </c>
      <c r="E4" s="107"/>
      <c r="F4" s="108" t="s">
        <v>91</v>
      </c>
      <c r="G4" s="107"/>
      <c r="H4" s="108" t="s">
        <v>92</v>
      </c>
      <c r="I4" s="109"/>
    </row>
    <row r="5" spans="1:9" ht="23.45" customHeight="1">
      <c r="A5" s="96"/>
      <c r="B5" s="101"/>
      <c r="C5" s="102"/>
      <c r="D5" s="45" t="s">
        <v>26</v>
      </c>
      <c r="E5" s="37" t="s">
        <v>27</v>
      </c>
      <c r="F5" s="37" t="s">
        <v>26</v>
      </c>
      <c r="G5" s="37" t="s">
        <v>27</v>
      </c>
      <c r="H5" s="37" t="s">
        <v>26</v>
      </c>
      <c r="I5" s="38" t="s">
        <v>27</v>
      </c>
    </row>
    <row r="6" spans="1:9" ht="24" customHeight="1">
      <c r="A6" s="85" t="s">
        <v>28</v>
      </c>
      <c r="B6" s="87" t="s">
        <v>46</v>
      </c>
      <c r="C6" s="55" t="s">
        <v>1</v>
      </c>
      <c r="D6" s="46">
        <f t="shared" ref="D6:I6" si="0">SUM(D7:D28)</f>
        <v>15120</v>
      </c>
      <c r="E6" s="39">
        <f t="shared" si="0"/>
        <v>726236685</v>
      </c>
      <c r="F6" s="39">
        <f t="shared" si="0"/>
        <v>9322</v>
      </c>
      <c r="G6" s="39">
        <f t="shared" si="0"/>
        <v>476123110</v>
      </c>
      <c r="H6" s="39">
        <f t="shared" si="0"/>
        <v>5798</v>
      </c>
      <c r="I6" s="40">
        <f t="shared" si="0"/>
        <v>250113575</v>
      </c>
    </row>
    <row r="7" spans="1:9" ht="24" customHeight="1">
      <c r="A7" s="85"/>
      <c r="B7" s="88"/>
      <c r="C7" s="55" t="s">
        <v>50</v>
      </c>
      <c r="D7" s="46">
        <f t="shared" ref="D7:E28" si="1">F7+H7</f>
        <v>1971</v>
      </c>
      <c r="E7" s="39">
        <f t="shared" si="1"/>
        <v>94272762</v>
      </c>
      <c r="F7" s="39">
        <v>1251</v>
      </c>
      <c r="G7" s="39">
        <v>62422246</v>
      </c>
      <c r="H7" s="39">
        <v>720</v>
      </c>
      <c r="I7" s="40">
        <v>31850516</v>
      </c>
    </row>
    <row r="8" spans="1:9" ht="24" customHeight="1">
      <c r="A8" s="85"/>
      <c r="B8" s="88"/>
      <c r="C8" s="55" t="s">
        <v>51</v>
      </c>
      <c r="D8" s="46">
        <f t="shared" si="1"/>
        <v>2659</v>
      </c>
      <c r="E8" s="39">
        <f t="shared" si="1"/>
        <v>112620410</v>
      </c>
      <c r="F8" s="39">
        <v>1507</v>
      </c>
      <c r="G8" s="39">
        <v>68848962</v>
      </c>
      <c r="H8" s="39">
        <v>1152</v>
      </c>
      <c r="I8" s="40">
        <v>43771448</v>
      </c>
    </row>
    <row r="9" spans="1:9" ht="24" customHeight="1">
      <c r="A9" s="85"/>
      <c r="B9" s="88"/>
      <c r="C9" s="55" t="s">
        <v>105</v>
      </c>
      <c r="D9" s="46">
        <f t="shared" si="1"/>
        <v>1390</v>
      </c>
      <c r="E9" s="39">
        <f t="shared" si="1"/>
        <v>67822220</v>
      </c>
      <c r="F9" s="39">
        <v>877</v>
      </c>
      <c r="G9" s="39">
        <v>46390002</v>
      </c>
      <c r="H9" s="39">
        <v>513</v>
      </c>
      <c r="I9" s="40">
        <v>21432218</v>
      </c>
    </row>
    <row r="10" spans="1:9" ht="24" customHeight="1">
      <c r="A10" s="85"/>
      <c r="B10" s="88"/>
      <c r="C10" s="55" t="s">
        <v>52</v>
      </c>
      <c r="D10" s="46">
        <f t="shared" si="1"/>
        <v>2184</v>
      </c>
      <c r="E10" s="39">
        <f t="shared" si="1"/>
        <v>97864997</v>
      </c>
      <c r="F10" s="39">
        <v>1382</v>
      </c>
      <c r="G10" s="39">
        <v>64981749</v>
      </c>
      <c r="H10" s="39">
        <v>802</v>
      </c>
      <c r="I10" s="40">
        <v>32883248</v>
      </c>
    </row>
    <row r="11" spans="1:9" ht="24" customHeight="1">
      <c r="A11" s="85"/>
      <c r="B11" s="88"/>
      <c r="C11" s="55" t="s">
        <v>53</v>
      </c>
      <c r="D11" s="46">
        <f t="shared" si="1"/>
        <v>1244</v>
      </c>
      <c r="E11" s="39">
        <f t="shared" si="1"/>
        <v>64417479</v>
      </c>
      <c r="F11" s="39">
        <v>764</v>
      </c>
      <c r="G11" s="39">
        <v>41427124</v>
      </c>
      <c r="H11" s="39">
        <v>480</v>
      </c>
      <c r="I11" s="40">
        <v>22990355</v>
      </c>
    </row>
    <row r="12" spans="1:9" ht="24" customHeight="1">
      <c r="A12" s="85"/>
      <c r="B12" s="88"/>
      <c r="C12" s="55" t="s">
        <v>54</v>
      </c>
      <c r="D12" s="46">
        <f t="shared" si="1"/>
        <v>2051</v>
      </c>
      <c r="E12" s="39">
        <f t="shared" si="1"/>
        <v>104115320</v>
      </c>
      <c r="F12" s="39">
        <v>1287</v>
      </c>
      <c r="G12" s="39">
        <v>69148137</v>
      </c>
      <c r="H12" s="39">
        <v>764</v>
      </c>
      <c r="I12" s="40">
        <v>34967183</v>
      </c>
    </row>
    <row r="13" spans="1:9" ht="24" customHeight="1">
      <c r="A13" s="86"/>
      <c r="B13" s="89"/>
      <c r="C13" s="56" t="s">
        <v>3</v>
      </c>
      <c r="D13" s="47">
        <f t="shared" si="1"/>
        <v>218</v>
      </c>
      <c r="E13" s="41">
        <f t="shared" si="1"/>
        <v>13547650</v>
      </c>
      <c r="F13" s="41">
        <v>155</v>
      </c>
      <c r="G13" s="41">
        <v>10830635</v>
      </c>
      <c r="H13" s="41">
        <v>63</v>
      </c>
      <c r="I13" s="42">
        <v>2717015</v>
      </c>
    </row>
    <row r="14" spans="1:9" ht="24" customHeight="1">
      <c r="A14" s="86"/>
      <c r="B14" s="89"/>
      <c r="C14" s="56" t="s">
        <v>5</v>
      </c>
      <c r="D14" s="47">
        <f t="shared" si="1"/>
        <v>370</v>
      </c>
      <c r="E14" s="41">
        <f t="shared" si="1"/>
        <v>14399064</v>
      </c>
      <c r="F14" s="41">
        <v>232</v>
      </c>
      <c r="G14" s="41">
        <v>9954969</v>
      </c>
      <c r="H14" s="41">
        <v>138</v>
      </c>
      <c r="I14" s="42">
        <v>4444095</v>
      </c>
    </row>
    <row r="15" spans="1:9" ht="24" customHeight="1">
      <c r="A15" s="86"/>
      <c r="B15" s="89"/>
      <c r="C15" s="56" t="s">
        <v>6</v>
      </c>
      <c r="D15" s="47">
        <f t="shared" si="1"/>
        <v>157</v>
      </c>
      <c r="E15" s="41">
        <f t="shared" si="1"/>
        <v>8884251</v>
      </c>
      <c r="F15" s="41">
        <v>95</v>
      </c>
      <c r="G15" s="41">
        <v>6471899</v>
      </c>
      <c r="H15" s="41">
        <v>62</v>
      </c>
      <c r="I15" s="42">
        <v>2412352</v>
      </c>
    </row>
    <row r="16" spans="1:9" ht="24" customHeight="1">
      <c r="A16" s="86"/>
      <c r="B16" s="89"/>
      <c r="C16" s="56" t="s">
        <v>8</v>
      </c>
      <c r="D16" s="47">
        <f t="shared" si="1"/>
        <v>799</v>
      </c>
      <c r="E16" s="41">
        <f t="shared" si="1"/>
        <v>37615797</v>
      </c>
      <c r="F16" s="41">
        <v>525</v>
      </c>
      <c r="G16" s="41">
        <v>23871281</v>
      </c>
      <c r="H16" s="41">
        <v>274</v>
      </c>
      <c r="I16" s="42">
        <v>13744516</v>
      </c>
    </row>
    <row r="17" spans="1:9" ht="24" customHeight="1">
      <c r="A17" s="86"/>
      <c r="B17" s="89"/>
      <c r="C17" s="56" t="s">
        <v>9</v>
      </c>
      <c r="D17" s="47">
        <f t="shared" si="1"/>
        <v>218</v>
      </c>
      <c r="E17" s="41">
        <f t="shared" si="1"/>
        <v>11101214</v>
      </c>
      <c r="F17" s="41">
        <v>132</v>
      </c>
      <c r="G17" s="41">
        <v>6947797</v>
      </c>
      <c r="H17" s="41">
        <v>86</v>
      </c>
      <c r="I17" s="42">
        <v>4153417</v>
      </c>
    </row>
    <row r="18" spans="1:9" ht="24" customHeight="1">
      <c r="A18" s="86"/>
      <c r="B18" s="89"/>
      <c r="C18" s="56" t="s">
        <v>10</v>
      </c>
      <c r="D18" s="47">
        <f t="shared" si="1"/>
        <v>305</v>
      </c>
      <c r="E18" s="41">
        <f t="shared" si="1"/>
        <v>17637243</v>
      </c>
      <c r="F18" s="41">
        <v>190</v>
      </c>
      <c r="G18" s="41">
        <v>12148968</v>
      </c>
      <c r="H18" s="41">
        <v>115</v>
      </c>
      <c r="I18" s="42">
        <v>5488275</v>
      </c>
    </row>
    <row r="19" spans="1:9" ht="24" customHeight="1">
      <c r="A19" s="86"/>
      <c r="B19" s="89"/>
      <c r="C19" s="56" t="s">
        <v>11</v>
      </c>
      <c r="D19" s="47">
        <f t="shared" si="1"/>
        <v>191</v>
      </c>
      <c r="E19" s="41">
        <f t="shared" si="1"/>
        <v>9944357</v>
      </c>
      <c r="F19" s="41">
        <v>106</v>
      </c>
      <c r="G19" s="41">
        <v>5937332</v>
      </c>
      <c r="H19" s="41">
        <v>85</v>
      </c>
      <c r="I19" s="42">
        <v>4007025</v>
      </c>
    </row>
    <row r="20" spans="1:9" ht="24" customHeight="1">
      <c r="A20" s="86"/>
      <c r="B20" s="89"/>
      <c r="C20" s="56" t="s">
        <v>14</v>
      </c>
      <c r="D20" s="47">
        <f t="shared" si="1"/>
        <v>398</v>
      </c>
      <c r="E20" s="41">
        <f t="shared" si="1"/>
        <v>22419440</v>
      </c>
      <c r="F20" s="41">
        <v>255</v>
      </c>
      <c r="G20" s="41">
        <v>15124134</v>
      </c>
      <c r="H20" s="41">
        <v>143</v>
      </c>
      <c r="I20" s="42">
        <v>7295306</v>
      </c>
    </row>
    <row r="21" spans="1:9" ht="24" customHeight="1">
      <c r="A21" s="86"/>
      <c r="B21" s="89"/>
      <c r="C21" s="56" t="s">
        <v>15</v>
      </c>
      <c r="D21" s="47">
        <f t="shared" si="1"/>
        <v>66</v>
      </c>
      <c r="E21" s="41">
        <f t="shared" si="1"/>
        <v>3841050</v>
      </c>
      <c r="F21" s="41">
        <v>42</v>
      </c>
      <c r="G21" s="41">
        <v>2622838</v>
      </c>
      <c r="H21" s="41">
        <v>24</v>
      </c>
      <c r="I21" s="42">
        <v>1218212</v>
      </c>
    </row>
    <row r="22" spans="1:9" ht="24" customHeight="1">
      <c r="A22" s="86"/>
      <c r="B22" s="89"/>
      <c r="C22" s="56" t="s">
        <v>16</v>
      </c>
      <c r="D22" s="47">
        <f t="shared" si="1"/>
        <v>179</v>
      </c>
      <c r="E22" s="41">
        <f t="shared" si="1"/>
        <v>10352053</v>
      </c>
      <c r="F22" s="41">
        <v>118</v>
      </c>
      <c r="G22" s="41">
        <v>7062466</v>
      </c>
      <c r="H22" s="41">
        <v>61</v>
      </c>
      <c r="I22" s="42">
        <v>3289587</v>
      </c>
    </row>
    <row r="23" spans="1:9" ht="24" customHeight="1">
      <c r="A23" s="86"/>
      <c r="B23" s="89"/>
      <c r="C23" s="56" t="s">
        <v>17</v>
      </c>
      <c r="D23" s="47">
        <f t="shared" si="1"/>
        <v>23</v>
      </c>
      <c r="E23" s="41">
        <f t="shared" si="1"/>
        <v>1409184</v>
      </c>
      <c r="F23" s="41">
        <v>10</v>
      </c>
      <c r="G23" s="41">
        <v>878181</v>
      </c>
      <c r="H23" s="41">
        <v>13</v>
      </c>
      <c r="I23" s="42">
        <v>531003</v>
      </c>
    </row>
    <row r="24" spans="1:9" ht="24" customHeight="1">
      <c r="A24" s="86"/>
      <c r="B24" s="89"/>
      <c r="C24" s="56" t="s">
        <v>18</v>
      </c>
      <c r="D24" s="47">
        <f t="shared" si="1"/>
        <v>160</v>
      </c>
      <c r="E24" s="41">
        <f t="shared" si="1"/>
        <v>9196053</v>
      </c>
      <c r="F24" s="41">
        <v>97</v>
      </c>
      <c r="G24" s="41">
        <v>6389563</v>
      </c>
      <c r="H24" s="41">
        <v>63</v>
      </c>
      <c r="I24" s="42">
        <v>2806490</v>
      </c>
    </row>
    <row r="25" spans="1:9" ht="24" customHeight="1">
      <c r="A25" s="86"/>
      <c r="B25" s="89"/>
      <c r="C25" s="56" t="s">
        <v>19</v>
      </c>
      <c r="D25" s="47">
        <f t="shared" si="1"/>
        <v>282</v>
      </c>
      <c r="E25" s="41">
        <f t="shared" si="1"/>
        <v>12489154</v>
      </c>
      <c r="F25" s="41">
        <v>146</v>
      </c>
      <c r="G25" s="41">
        <v>7117579</v>
      </c>
      <c r="H25" s="41">
        <v>136</v>
      </c>
      <c r="I25" s="42">
        <v>5371575</v>
      </c>
    </row>
    <row r="26" spans="1:9" ht="24" customHeight="1">
      <c r="A26" s="86"/>
      <c r="B26" s="89"/>
      <c r="C26" s="56" t="s">
        <v>21</v>
      </c>
      <c r="D26" s="47">
        <f t="shared" si="1"/>
        <v>236</v>
      </c>
      <c r="E26" s="41">
        <f t="shared" si="1"/>
        <v>11341763</v>
      </c>
      <c r="F26" s="41">
        <v>138</v>
      </c>
      <c r="G26" s="41">
        <v>6697201</v>
      </c>
      <c r="H26" s="41">
        <v>98</v>
      </c>
      <c r="I26" s="42">
        <v>4644562</v>
      </c>
    </row>
    <row r="27" spans="1:9" ht="24" customHeight="1">
      <c r="A27" s="86"/>
      <c r="B27" s="89"/>
      <c r="C27" s="56" t="s">
        <v>23</v>
      </c>
      <c r="D27" s="47">
        <f t="shared" si="1"/>
        <v>19</v>
      </c>
      <c r="E27" s="41">
        <f t="shared" si="1"/>
        <v>945224</v>
      </c>
      <c r="F27" s="41">
        <v>13</v>
      </c>
      <c r="G27" s="41">
        <v>850047</v>
      </c>
      <c r="H27" s="41">
        <v>6</v>
      </c>
      <c r="I27" s="42">
        <v>95177</v>
      </c>
    </row>
    <row r="28" spans="1:9" ht="24" customHeight="1">
      <c r="A28" s="86"/>
      <c r="B28" s="89"/>
      <c r="C28" s="56" t="s">
        <v>24</v>
      </c>
      <c r="D28" s="47">
        <f t="shared" si="1"/>
        <v>0</v>
      </c>
      <c r="E28" s="41">
        <f t="shared" si="1"/>
        <v>0</v>
      </c>
      <c r="F28" s="41">
        <v>0</v>
      </c>
      <c r="G28" s="41">
        <v>0</v>
      </c>
      <c r="H28" s="41">
        <v>0</v>
      </c>
      <c r="I28" s="42">
        <v>0</v>
      </c>
    </row>
    <row r="29" spans="1:9" ht="28.9" customHeight="1">
      <c r="A29" s="85" t="s">
        <v>28</v>
      </c>
      <c r="B29" s="87" t="s">
        <v>103</v>
      </c>
      <c r="C29" s="55" t="s">
        <v>1</v>
      </c>
      <c r="D29" s="46">
        <f t="shared" ref="D29:I29" si="2">SUM(D30:D41)</f>
        <v>15120</v>
      </c>
      <c r="E29" s="39">
        <f t="shared" si="2"/>
        <v>726236685</v>
      </c>
      <c r="F29" s="39">
        <f t="shared" si="2"/>
        <v>9322</v>
      </c>
      <c r="G29" s="39">
        <f t="shared" si="2"/>
        <v>476123110</v>
      </c>
      <c r="H29" s="39">
        <f t="shared" si="2"/>
        <v>5798</v>
      </c>
      <c r="I29" s="40">
        <f t="shared" si="2"/>
        <v>250113575</v>
      </c>
    </row>
    <row r="30" spans="1:9" ht="28.9" customHeight="1">
      <c r="A30" s="90"/>
      <c r="B30" s="91"/>
      <c r="C30" s="56" t="s">
        <v>34</v>
      </c>
      <c r="D30" s="47">
        <f t="shared" ref="D30:E41" si="3">F30+H30</f>
        <v>0</v>
      </c>
      <c r="E30" s="41">
        <f t="shared" si="3"/>
        <v>0</v>
      </c>
      <c r="F30" s="41">
        <v>0</v>
      </c>
      <c r="G30" s="41">
        <v>0</v>
      </c>
      <c r="H30" s="41">
        <v>0</v>
      </c>
      <c r="I30" s="42">
        <v>0</v>
      </c>
    </row>
    <row r="31" spans="1:9" ht="28.9" customHeight="1">
      <c r="A31" s="90"/>
      <c r="B31" s="91"/>
      <c r="C31" s="57" t="s">
        <v>35</v>
      </c>
      <c r="D31" s="47">
        <f t="shared" si="3"/>
        <v>329</v>
      </c>
      <c r="E31" s="41">
        <f t="shared" si="3"/>
        <v>8731241</v>
      </c>
      <c r="F31" s="41">
        <v>211</v>
      </c>
      <c r="G31" s="41">
        <v>5801075</v>
      </c>
      <c r="H31" s="41">
        <v>118</v>
      </c>
      <c r="I31" s="42">
        <v>2930166</v>
      </c>
    </row>
    <row r="32" spans="1:9" ht="28.9" customHeight="1">
      <c r="A32" s="90"/>
      <c r="B32" s="91"/>
      <c r="C32" s="57" t="s">
        <v>36</v>
      </c>
      <c r="D32" s="47">
        <f t="shared" si="3"/>
        <v>1606</v>
      </c>
      <c r="E32" s="41">
        <f t="shared" si="3"/>
        <v>46974364</v>
      </c>
      <c r="F32" s="41">
        <v>896</v>
      </c>
      <c r="G32" s="41">
        <v>29502653</v>
      </c>
      <c r="H32" s="41">
        <v>710</v>
      </c>
      <c r="I32" s="42">
        <v>17471711</v>
      </c>
    </row>
    <row r="33" spans="1:9" ht="28.9" customHeight="1">
      <c r="A33" s="90"/>
      <c r="B33" s="91"/>
      <c r="C33" s="57" t="s">
        <v>37</v>
      </c>
      <c r="D33" s="47">
        <f t="shared" si="3"/>
        <v>1853</v>
      </c>
      <c r="E33" s="41">
        <f t="shared" si="3"/>
        <v>66180340</v>
      </c>
      <c r="F33" s="41">
        <v>1150</v>
      </c>
      <c r="G33" s="41">
        <v>43266634</v>
      </c>
      <c r="H33" s="41">
        <v>703</v>
      </c>
      <c r="I33" s="42">
        <v>22913706</v>
      </c>
    </row>
    <row r="34" spans="1:9" ht="28.9" customHeight="1">
      <c r="A34" s="90"/>
      <c r="B34" s="91"/>
      <c r="C34" s="57" t="s">
        <v>38</v>
      </c>
      <c r="D34" s="47">
        <f t="shared" si="3"/>
        <v>1671</v>
      </c>
      <c r="E34" s="41">
        <f t="shared" si="3"/>
        <v>69547140</v>
      </c>
      <c r="F34" s="41">
        <v>1128</v>
      </c>
      <c r="G34" s="41">
        <v>50510694</v>
      </c>
      <c r="H34" s="41">
        <v>543</v>
      </c>
      <c r="I34" s="42">
        <v>19036446</v>
      </c>
    </row>
    <row r="35" spans="1:9" ht="28.9" customHeight="1">
      <c r="A35" s="90"/>
      <c r="B35" s="91"/>
      <c r="C35" s="57" t="s">
        <v>39</v>
      </c>
      <c r="D35" s="47">
        <f t="shared" si="3"/>
        <v>1674</v>
      </c>
      <c r="E35" s="41">
        <f t="shared" si="3"/>
        <v>76427955</v>
      </c>
      <c r="F35" s="41">
        <v>1112</v>
      </c>
      <c r="G35" s="41">
        <v>55136326</v>
      </c>
      <c r="H35" s="41">
        <v>562</v>
      </c>
      <c r="I35" s="42">
        <v>21291629</v>
      </c>
    </row>
    <row r="36" spans="1:9" ht="28.9" customHeight="1">
      <c r="A36" s="90"/>
      <c r="B36" s="91"/>
      <c r="C36" s="57" t="s">
        <v>40</v>
      </c>
      <c r="D36" s="47">
        <f t="shared" si="3"/>
        <v>1822</v>
      </c>
      <c r="E36" s="41">
        <f t="shared" si="3"/>
        <v>87865496</v>
      </c>
      <c r="F36" s="41">
        <v>1188</v>
      </c>
      <c r="G36" s="41">
        <v>61820025</v>
      </c>
      <c r="H36" s="41">
        <v>634</v>
      </c>
      <c r="I36" s="42">
        <v>26045471</v>
      </c>
    </row>
    <row r="37" spans="1:9" ht="28.9" customHeight="1">
      <c r="A37" s="90"/>
      <c r="B37" s="91"/>
      <c r="C37" s="57" t="s">
        <v>41</v>
      </c>
      <c r="D37" s="47">
        <f t="shared" si="3"/>
        <v>1488</v>
      </c>
      <c r="E37" s="41">
        <f t="shared" si="3"/>
        <v>80293328</v>
      </c>
      <c r="F37" s="41">
        <v>920</v>
      </c>
      <c r="G37" s="41">
        <v>53212688</v>
      </c>
      <c r="H37" s="41">
        <v>568</v>
      </c>
      <c r="I37" s="42">
        <v>27080640</v>
      </c>
    </row>
    <row r="38" spans="1:9" ht="28.9" customHeight="1">
      <c r="A38" s="90"/>
      <c r="B38" s="91"/>
      <c r="C38" s="57" t="s">
        <v>42</v>
      </c>
      <c r="D38" s="47">
        <f t="shared" si="3"/>
        <v>1569</v>
      </c>
      <c r="E38" s="41">
        <f t="shared" si="3"/>
        <v>95824621</v>
      </c>
      <c r="F38" s="41">
        <v>919</v>
      </c>
      <c r="G38" s="41">
        <v>58199592</v>
      </c>
      <c r="H38" s="41">
        <v>650</v>
      </c>
      <c r="I38" s="42">
        <v>37625029</v>
      </c>
    </row>
    <row r="39" spans="1:9" ht="28.9" customHeight="1">
      <c r="A39" s="90"/>
      <c r="B39" s="91"/>
      <c r="C39" s="57" t="s">
        <v>43</v>
      </c>
      <c r="D39" s="47">
        <f t="shared" si="3"/>
        <v>1685</v>
      </c>
      <c r="E39" s="41">
        <f t="shared" si="3"/>
        <v>111427810</v>
      </c>
      <c r="F39" s="41">
        <v>1022</v>
      </c>
      <c r="G39" s="41">
        <v>71261995</v>
      </c>
      <c r="H39" s="41">
        <v>663</v>
      </c>
      <c r="I39" s="42">
        <v>40165815</v>
      </c>
    </row>
    <row r="40" spans="1:9" ht="28.9" customHeight="1">
      <c r="A40" s="90"/>
      <c r="B40" s="91"/>
      <c r="C40" s="57" t="s">
        <v>44</v>
      </c>
      <c r="D40" s="47">
        <f t="shared" si="3"/>
        <v>981</v>
      </c>
      <c r="E40" s="41">
        <f t="shared" si="3"/>
        <v>59990495</v>
      </c>
      <c r="F40" s="41">
        <v>522</v>
      </c>
      <c r="G40" s="41">
        <v>34362145</v>
      </c>
      <c r="H40" s="41">
        <v>459</v>
      </c>
      <c r="I40" s="42">
        <v>25628350</v>
      </c>
    </row>
    <row r="41" spans="1:9" ht="28.9" customHeight="1">
      <c r="A41" s="90"/>
      <c r="B41" s="91"/>
      <c r="C41" s="57" t="s">
        <v>45</v>
      </c>
      <c r="D41" s="47">
        <f t="shared" si="3"/>
        <v>442</v>
      </c>
      <c r="E41" s="41">
        <f t="shared" si="3"/>
        <v>22973895</v>
      </c>
      <c r="F41" s="41">
        <v>254</v>
      </c>
      <c r="G41" s="41">
        <v>13049283</v>
      </c>
      <c r="H41" s="41">
        <v>188</v>
      </c>
      <c r="I41" s="42">
        <v>9924612</v>
      </c>
    </row>
    <row r="42" spans="1:9" ht="22.15" customHeight="1">
      <c r="A42" s="85" t="s">
        <v>121</v>
      </c>
      <c r="B42" s="87" t="s">
        <v>69</v>
      </c>
      <c r="C42" s="55" t="s">
        <v>1</v>
      </c>
      <c r="D42" s="46">
        <f t="shared" ref="D42:I42" si="4">SUM(D43:D61)</f>
        <v>15120</v>
      </c>
      <c r="E42" s="39">
        <f t="shared" si="4"/>
        <v>726236685</v>
      </c>
      <c r="F42" s="39">
        <f t="shared" si="4"/>
        <v>9322</v>
      </c>
      <c r="G42" s="39">
        <f t="shared" si="4"/>
        <v>476123110</v>
      </c>
      <c r="H42" s="39">
        <f t="shared" si="4"/>
        <v>5798</v>
      </c>
      <c r="I42" s="40">
        <f t="shared" si="4"/>
        <v>250113575</v>
      </c>
    </row>
    <row r="43" spans="1:9" ht="33">
      <c r="A43" s="92"/>
      <c r="B43" s="91"/>
      <c r="C43" s="62" t="s">
        <v>70</v>
      </c>
      <c r="D43" s="47">
        <f t="shared" ref="D43:E61" si="5">F43+H43</f>
        <v>148</v>
      </c>
      <c r="E43" s="41">
        <f t="shared" si="5"/>
        <v>8527475</v>
      </c>
      <c r="F43" s="41">
        <v>107</v>
      </c>
      <c r="G43" s="41">
        <v>5978113</v>
      </c>
      <c r="H43" s="41">
        <v>41</v>
      </c>
      <c r="I43" s="42">
        <v>2549362</v>
      </c>
    </row>
    <row r="44" spans="1:9" ht="33">
      <c r="A44" s="92"/>
      <c r="B44" s="91"/>
      <c r="C44" s="62" t="s">
        <v>71</v>
      </c>
      <c r="D44" s="47">
        <f t="shared" si="5"/>
        <v>7</v>
      </c>
      <c r="E44" s="41">
        <f t="shared" si="5"/>
        <v>585682</v>
      </c>
      <c r="F44" s="41">
        <v>7</v>
      </c>
      <c r="G44" s="41">
        <v>554882</v>
      </c>
      <c r="H44" s="41">
        <v>0</v>
      </c>
      <c r="I44" s="42">
        <v>30800</v>
      </c>
    </row>
    <row r="45" spans="1:9" ht="22.15" customHeight="1">
      <c r="A45" s="92"/>
      <c r="B45" s="91"/>
      <c r="C45" s="62" t="s">
        <v>72</v>
      </c>
      <c r="D45" s="47">
        <f t="shared" si="5"/>
        <v>4148</v>
      </c>
      <c r="E45" s="41">
        <f t="shared" si="5"/>
        <v>203707050</v>
      </c>
      <c r="F45" s="41">
        <v>2736</v>
      </c>
      <c r="G45" s="41">
        <v>138989466</v>
      </c>
      <c r="H45" s="41">
        <v>1412</v>
      </c>
      <c r="I45" s="42">
        <v>64717584</v>
      </c>
    </row>
    <row r="46" spans="1:9" ht="33">
      <c r="A46" s="92"/>
      <c r="B46" s="91"/>
      <c r="C46" s="62" t="s">
        <v>73</v>
      </c>
      <c r="D46" s="47">
        <f t="shared" si="5"/>
        <v>10</v>
      </c>
      <c r="E46" s="41">
        <f t="shared" si="5"/>
        <v>1046088</v>
      </c>
      <c r="F46" s="41">
        <v>6</v>
      </c>
      <c r="G46" s="41">
        <v>876077</v>
      </c>
      <c r="H46" s="41">
        <v>4</v>
      </c>
      <c r="I46" s="42">
        <v>170011</v>
      </c>
    </row>
    <row r="47" spans="1:9" ht="33">
      <c r="A47" s="92"/>
      <c r="B47" s="91"/>
      <c r="C47" s="62" t="s">
        <v>74</v>
      </c>
      <c r="D47" s="47">
        <f t="shared" si="5"/>
        <v>106</v>
      </c>
      <c r="E47" s="41">
        <f t="shared" si="5"/>
        <v>5463007</v>
      </c>
      <c r="F47" s="41">
        <v>52</v>
      </c>
      <c r="G47" s="41">
        <v>2883139</v>
      </c>
      <c r="H47" s="41">
        <v>54</v>
      </c>
      <c r="I47" s="42">
        <v>2579868</v>
      </c>
    </row>
    <row r="48" spans="1:9" ht="22.15" customHeight="1">
      <c r="A48" s="92"/>
      <c r="B48" s="91"/>
      <c r="C48" s="62" t="s">
        <v>107</v>
      </c>
      <c r="D48" s="47">
        <f t="shared" si="5"/>
        <v>2258</v>
      </c>
      <c r="E48" s="41">
        <f t="shared" si="5"/>
        <v>127727820</v>
      </c>
      <c r="F48" s="41">
        <v>2026</v>
      </c>
      <c r="G48" s="41">
        <v>112881347</v>
      </c>
      <c r="H48" s="41">
        <v>232</v>
      </c>
      <c r="I48" s="42">
        <v>14846473</v>
      </c>
    </row>
    <row r="49" spans="1:46" ht="22.15" customHeight="1">
      <c r="A49" s="92"/>
      <c r="B49" s="91"/>
      <c r="C49" s="62" t="s">
        <v>109</v>
      </c>
      <c r="D49" s="47">
        <f t="shared" si="5"/>
        <v>2494</v>
      </c>
      <c r="E49" s="41">
        <f t="shared" si="5"/>
        <v>110242106</v>
      </c>
      <c r="F49" s="41">
        <v>1404</v>
      </c>
      <c r="G49" s="41">
        <v>66465770</v>
      </c>
      <c r="H49" s="41">
        <v>1090</v>
      </c>
      <c r="I49" s="42">
        <v>43776336</v>
      </c>
    </row>
    <row r="50" spans="1:46" ht="22.15" customHeight="1">
      <c r="A50" s="92"/>
      <c r="B50" s="91"/>
      <c r="C50" s="62" t="s">
        <v>110</v>
      </c>
      <c r="D50" s="47">
        <f t="shared" si="5"/>
        <v>989</v>
      </c>
      <c r="E50" s="41">
        <f t="shared" si="5"/>
        <v>61889082</v>
      </c>
      <c r="F50" s="41">
        <v>826</v>
      </c>
      <c r="G50" s="41">
        <v>54339907</v>
      </c>
      <c r="H50" s="41">
        <v>163</v>
      </c>
      <c r="I50" s="42">
        <v>7549175</v>
      </c>
    </row>
    <row r="51" spans="1:46" ht="22.15" customHeight="1">
      <c r="A51" s="92"/>
      <c r="B51" s="91"/>
      <c r="C51" s="62" t="s">
        <v>111</v>
      </c>
      <c r="D51" s="47">
        <f t="shared" si="5"/>
        <v>1425</v>
      </c>
      <c r="E51" s="41">
        <f t="shared" si="5"/>
        <v>44726878</v>
      </c>
      <c r="F51" s="41">
        <v>640</v>
      </c>
      <c r="G51" s="41">
        <v>20573570</v>
      </c>
      <c r="H51" s="41">
        <v>785</v>
      </c>
      <c r="I51" s="42">
        <v>24153308</v>
      </c>
    </row>
    <row r="52" spans="1:46" ht="33">
      <c r="A52" s="92"/>
      <c r="B52" s="91"/>
      <c r="C52" s="62" t="s">
        <v>125</v>
      </c>
      <c r="D52" s="47">
        <f t="shared" si="5"/>
        <v>199</v>
      </c>
      <c r="E52" s="41">
        <f t="shared" si="5"/>
        <v>8901776</v>
      </c>
      <c r="F52" s="41">
        <v>104</v>
      </c>
      <c r="G52" s="41">
        <v>5274090</v>
      </c>
      <c r="H52" s="41">
        <v>95</v>
      </c>
      <c r="I52" s="42">
        <v>3627686</v>
      </c>
    </row>
    <row r="53" spans="1:46" ht="22.15" customHeight="1">
      <c r="A53" s="92"/>
      <c r="B53" s="91"/>
      <c r="C53" s="62" t="s">
        <v>112</v>
      </c>
      <c r="D53" s="47">
        <f t="shared" si="5"/>
        <v>151</v>
      </c>
      <c r="E53" s="41">
        <f t="shared" si="5"/>
        <v>7803476</v>
      </c>
      <c r="F53" s="41">
        <v>53</v>
      </c>
      <c r="G53" s="41">
        <v>2904748</v>
      </c>
      <c r="H53" s="41">
        <v>98</v>
      </c>
      <c r="I53" s="42">
        <v>4898728</v>
      </c>
    </row>
    <row r="54" spans="1:46" ht="22.15" customHeight="1">
      <c r="A54" s="92"/>
      <c r="B54" s="91"/>
      <c r="C54" s="62" t="s">
        <v>81</v>
      </c>
      <c r="D54" s="47">
        <f t="shared" si="5"/>
        <v>230</v>
      </c>
      <c r="E54" s="41">
        <f t="shared" si="5"/>
        <v>9681352</v>
      </c>
      <c r="F54" s="41">
        <v>96</v>
      </c>
      <c r="G54" s="41">
        <v>3954338</v>
      </c>
      <c r="H54" s="41">
        <v>134</v>
      </c>
      <c r="I54" s="42">
        <v>5727014</v>
      </c>
    </row>
    <row r="55" spans="1:46" ht="33">
      <c r="A55" s="92"/>
      <c r="B55" s="91"/>
      <c r="C55" s="62" t="s">
        <v>82</v>
      </c>
      <c r="D55" s="47">
        <f t="shared" si="5"/>
        <v>363</v>
      </c>
      <c r="E55" s="41">
        <f t="shared" si="5"/>
        <v>16124284</v>
      </c>
      <c r="F55" s="41">
        <v>197</v>
      </c>
      <c r="G55" s="41">
        <v>9249711</v>
      </c>
      <c r="H55" s="41">
        <v>166</v>
      </c>
      <c r="I55" s="42">
        <v>6874573</v>
      </c>
    </row>
    <row r="56" spans="1:46" ht="22.15" customHeight="1">
      <c r="A56" s="92"/>
      <c r="B56" s="91"/>
      <c r="C56" s="62" t="s">
        <v>83</v>
      </c>
      <c r="D56" s="47">
        <f t="shared" si="5"/>
        <v>896</v>
      </c>
      <c r="E56" s="41">
        <f t="shared" si="5"/>
        <v>40166202</v>
      </c>
      <c r="F56" s="41">
        <v>533</v>
      </c>
      <c r="G56" s="41">
        <v>25334930</v>
      </c>
      <c r="H56" s="41">
        <v>363</v>
      </c>
      <c r="I56" s="42">
        <v>14831272</v>
      </c>
    </row>
    <row r="57" spans="1:46" ht="49.5">
      <c r="A57" s="92"/>
      <c r="B57" s="91"/>
      <c r="C57" s="62" t="s">
        <v>84</v>
      </c>
      <c r="D57" s="47">
        <f t="shared" si="5"/>
        <v>67</v>
      </c>
      <c r="E57" s="41">
        <f t="shared" si="5"/>
        <v>2708848</v>
      </c>
      <c r="F57" s="41">
        <v>28</v>
      </c>
      <c r="G57" s="41">
        <v>1445214</v>
      </c>
      <c r="H57" s="41">
        <v>39</v>
      </c>
      <c r="I57" s="42">
        <v>1263634</v>
      </c>
    </row>
    <row r="58" spans="1:46" ht="22.15" customHeight="1">
      <c r="A58" s="92"/>
      <c r="B58" s="91"/>
      <c r="C58" s="62" t="s">
        <v>108</v>
      </c>
      <c r="D58" s="47">
        <f t="shared" si="5"/>
        <v>178</v>
      </c>
      <c r="E58" s="41">
        <f t="shared" si="5"/>
        <v>5743698</v>
      </c>
      <c r="F58" s="41">
        <v>29</v>
      </c>
      <c r="G58" s="41">
        <v>1040065</v>
      </c>
      <c r="H58" s="41">
        <v>149</v>
      </c>
      <c r="I58" s="42">
        <v>4703633</v>
      </c>
    </row>
    <row r="59" spans="1:46" ht="33">
      <c r="A59" s="92"/>
      <c r="B59" s="91"/>
      <c r="C59" s="62" t="s">
        <v>113</v>
      </c>
      <c r="D59" s="47">
        <f t="shared" si="5"/>
        <v>678</v>
      </c>
      <c r="E59" s="41">
        <f t="shared" si="5"/>
        <v>33361960</v>
      </c>
      <c r="F59" s="41">
        <v>96</v>
      </c>
      <c r="G59" s="41">
        <v>4908560</v>
      </c>
      <c r="H59" s="41">
        <v>582</v>
      </c>
      <c r="I59" s="42">
        <v>28453400</v>
      </c>
    </row>
    <row r="60" spans="1:46" ht="33">
      <c r="A60" s="92"/>
      <c r="B60" s="91"/>
      <c r="C60" s="62" t="s">
        <v>87</v>
      </c>
      <c r="D60" s="47">
        <f t="shared" si="5"/>
        <v>137</v>
      </c>
      <c r="E60" s="41">
        <f t="shared" si="5"/>
        <v>5066745</v>
      </c>
      <c r="F60" s="41">
        <v>57</v>
      </c>
      <c r="G60" s="41">
        <v>2028583</v>
      </c>
      <c r="H60" s="41">
        <v>80</v>
      </c>
      <c r="I60" s="42">
        <v>3038162</v>
      </c>
    </row>
    <row r="61" spans="1:46" ht="22.15" customHeight="1" thickBot="1">
      <c r="A61" s="93"/>
      <c r="B61" s="94"/>
      <c r="C61" s="63" t="s">
        <v>88</v>
      </c>
      <c r="D61" s="48">
        <f t="shared" si="5"/>
        <v>636</v>
      </c>
      <c r="E61" s="43">
        <f t="shared" si="5"/>
        <v>32763156</v>
      </c>
      <c r="F61" s="43">
        <v>325</v>
      </c>
      <c r="G61" s="43">
        <v>16440600</v>
      </c>
      <c r="H61" s="43">
        <v>311</v>
      </c>
      <c r="I61" s="44">
        <v>16322556</v>
      </c>
    </row>
    <row r="62" spans="1:46" s="29" customFormat="1" ht="81.75" customHeight="1">
      <c r="A62" s="28"/>
      <c r="B62" s="12"/>
      <c r="C62" s="12"/>
      <c r="D62" s="84" t="s">
        <v>131</v>
      </c>
      <c r="E62" s="82"/>
      <c r="F62" s="82"/>
      <c r="G62" s="82"/>
      <c r="H62" s="82"/>
      <c r="I62" s="82"/>
      <c r="M62" s="12"/>
      <c r="U62" s="12"/>
      <c r="AT62" s="12"/>
    </row>
  </sheetData>
  <mergeCells count="14">
    <mergeCell ref="A1:I1"/>
    <mergeCell ref="A42:A61"/>
    <mergeCell ref="B42:B61"/>
    <mergeCell ref="D62:I62"/>
    <mergeCell ref="A6:A28"/>
    <mergeCell ref="B6:B28"/>
    <mergeCell ref="A29:A41"/>
    <mergeCell ref="B29:B41"/>
    <mergeCell ref="D4:E4"/>
    <mergeCell ref="F4:G4"/>
    <mergeCell ref="H4:I4"/>
    <mergeCell ref="A3:A5"/>
    <mergeCell ref="B3:C5"/>
    <mergeCell ref="D3:I3"/>
  </mergeCells>
  <phoneticPr fontId="11" type="noConversion"/>
  <printOptions horizontalCentered="1"/>
  <pageMargins left="0.39370078740157483" right="0.39370078740157483" top="0.59055118110236227" bottom="0.39370078740157483" header="0.51181102362204722" footer="0.31496062992125984"/>
  <pageSetup paperSize="9" orientation="portrait" horizontalDpi="1200" verticalDpi="1200" r:id="rId1"/>
  <headerFooter alignWithMargins="0"/>
  <rowBreaks count="2" manualBreakCount="2">
    <brk id="28" max="16383" man="1"/>
    <brk id="4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工作表3"/>
  <dimension ref="A1:CQ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4.75" style="5" customWidth="1"/>
    <col min="4" max="4" width="8.25" style="64" customWidth="1"/>
    <col min="5" max="5" width="13.75" style="64" customWidth="1"/>
    <col min="6" max="6" width="8.25" style="64" customWidth="1"/>
    <col min="7" max="7" width="13.75" style="64" customWidth="1"/>
    <col min="8" max="8" width="8.25" style="64" customWidth="1"/>
    <col min="9" max="9" width="12.625" style="64" customWidth="1"/>
    <col min="10" max="10" width="8.25" style="1" customWidth="1"/>
    <col min="11" max="11" width="13.75" style="1" customWidth="1"/>
    <col min="12" max="12" width="8.25" style="1" customWidth="1"/>
    <col min="13" max="13" width="13.75" style="1" customWidth="1"/>
    <col min="14" max="14" width="8.25" style="1" customWidth="1"/>
    <col min="15" max="15" width="12.625" style="1" customWidth="1"/>
    <col min="16" max="16" width="8.25" style="1" customWidth="1"/>
    <col min="17" max="17" width="13.75" style="1" customWidth="1"/>
    <col min="18" max="18" width="8.25" style="1" customWidth="1"/>
    <col min="19" max="19" width="13.75" style="1" customWidth="1"/>
    <col min="20" max="20" width="8.25" style="1" customWidth="1"/>
    <col min="21" max="21" width="12.625" style="1" customWidth="1"/>
    <col min="22" max="22" width="8.25" style="1" customWidth="1"/>
    <col min="23" max="23" width="13.75" style="1" customWidth="1"/>
    <col min="24" max="24" width="8.25" style="1" customWidth="1"/>
    <col min="25" max="25" width="13.75" style="1" customWidth="1"/>
    <col min="26" max="26" width="8.25" style="1" customWidth="1"/>
    <col min="27" max="27" width="12.625" style="1" customWidth="1"/>
    <col min="28" max="28" width="8.25" style="1" customWidth="1"/>
    <col min="29" max="29" width="13.75" style="1" customWidth="1"/>
    <col min="30" max="30" width="8.25" style="1" customWidth="1"/>
    <col min="31" max="31" width="13.75" style="1" customWidth="1"/>
    <col min="32" max="32" width="8.25" style="1" customWidth="1"/>
    <col min="33" max="33" width="12.625" style="1" customWidth="1"/>
    <col min="34" max="34" width="8.25" style="1" customWidth="1"/>
    <col min="35" max="35" width="13.75" style="1" customWidth="1"/>
    <col min="36" max="36" width="8.25" style="1" customWidth="1"/>
    <col min="37" max="37" width="13.75" style="1" customWidth="1"/>
    <col min="38" max="38" width="8.25" style="1" customWidth="1"/>
    <col min="39" max="39" width="12.625" style="1" customWidth="1"/>
    <col min="40" max="40" width="8.25" style="1" customWidth="1"/>
    <col min="41" max="41" width="13.75" style="1" customWidth="1"/>
    <col min="42" max="42" width="8.25" style="1" customWidth="1"/>
    <col min="43" max="43" width="13.75" style="1" customWidth="1"/>
    <col min="44" max="44" width="8.25" style="1" customWidth="1"/>
    <col min="45" max="45" width="12.625" style="1" customWidth="1"/>
    <col min="46" max="46" width="14.625" style="1" customWidth="1"/>
    <col min="47" max="47" width="9.625" style="1" customWidth="1"/>
    <col min="48" max="48" width="14.625" style="1" customWidth="1"/>
    <col min="49" max="49" width="9.625" style="1" customWidth="1"/>
    <col min="50" max="50" width="14.625" style="1" customWidth="1"/>
    <col min="51" max="16384" width="9" style="1"/>
  </cols>
  <sheetData>
    <row r="1" spans="1:50" ht="40.9" customHeight="1">
      <c r="B1" s="16"/>
      <c r="C1" s="16"/>
      <c r="D1" s="116" t="s">
        <v>116</v>
      </c>
      <c r="E1" s="117"/>
      <c r="F1" s="117"/>
      <c r="G1" s="117"/>
      <c r="H1" s="117"/>
      <c r="I1" s="117"/>
      <c r="J1" s="118" t="s">
        <v>116</v>
      </c>
      <c r="K1" s="119"/>
      <c r="L1" s="119"/>
      <c r="M1" s="119"/>
      <c r="N1" s="119"/>
      <c r="O1" s="119"/>
      <c r="P1" s="118" t="s">
        <v>116</v>
      </c>
      <c r="Q1" s="119"/>
      <c r="R1" s="119"/>
      <c r="S1" s="119"/>
      <c r="T1" s="119"/>
      <c r="U1" s="119"/>
      <c r="V1" s="118" t="s">
        <v>116</v>
      </c>
      <c r="W1" s="119"/>
      <c r="X1" s="119"/>
      <c r="Y1" s="119"/>
      <c r="Z1" s="119"/>
      <c r="AA1" s="119"/>
      <c r="AB1" s="118" t="s">
        <v>116</v>
      </c>
      <c r="AC1" s="119"/>
      <c r="AD1" s="119"/>
      <c r="AE1" s="119"/>
      <c r="AF1" s="119"/>
      <c r="AG1" s="119"/>
      <c r="AH1" s="118" t="s">
        <v>116</v>
      </c>
      <c r="AI1" s="119"/>
      <c r="AJ1" s="119"/>
      <c r="AK1" s="119"/>
      <c r="AL1" s="119"/>
      <c r="AM1" s="119"/>
      <c r="AN1" s="118" t="s">
        <v>116</v>
      </c>
      <c r="AO1" s="119"/>
      <c r="AP1" s="119"/>
      <c r="AQ1" s="119"/>
      <c r="AR1" s="119"/>
      <c r="AS1" s="119"/>
    </row>
    <row r="2" spans="1:50" ht="18" customHeight="1" thickBot="1"/>
    <row r="3" spans="1:50" s="5" customFormat="1" ht="23.45" customHeight="1">
      <c r="A3" s="95" t="s">
        <v>0</v>
      </c>
      <c r="B3" s="97" t="s">
        <v>57</v>
      </c>
      <c r="C3" s="98"/>
      <c r="D3" s="110" t="s">
        <v>124</v>
      </c>
      <c r="E3" s="111"/>
      <c r="F3" s="111"/>
      <c r="G3" s="111"/>
      <c r="H3" s="111"/>
      <c r="I3" s="112"/>
      <c r="J3" s="103" t="s">
        <v>123</v>
      </c>
      <c r="K3" s="104"/>
      <c r="L3" s="104"/>
      <c r="M3" s="104"/>
      <c r="N3" s="104"/>
      <c r="O3" s="105"/>
      <c r="P3" s="120" t="s">
        <v>122</v>
      </c>
      <c r="Q3" s="121"/>
      <c r="R3" s="121"/>
      <c r="S3" s="121"/>
      <c r="T3" s="121"/>
      <c r="U3" s="122"/>
      <c r="V3" s="103" t="s">
        <v>115</v>
      </c>
      <c r="W3" s="104"/>
      <c r="X3" s="104"/>
      <c r="Y3" s="104"/>
      <c r="Z3" s="104"/>
      <c r="AA3" s="105"/>
      <c r="AB3" s="120" t="s">
        <v>114</v>
      </c>
      <c r="AC3" s="121"/>
      <c r="AD3" s="121"/>
      <c r="AE3" s="121"/>
      <c r="AF3" s="121"/>
      <c r="AG3" s="122"/>
      <c r="AH3" s="103" t="s">
        <v>106</v>
      </c>
      <c r="AI3" s="104"/>
      <c r="AJ3" s="104"/>
      <c r="AK3" s="104"/>
      <c r="AL3" s="104"/>
      <c r="AM3" s="105"/>
      <c r="AN3" s="120" t="s">
        <v>104</v>
      </c>
      <c r="AO3" s="121"/>
      <c r="AP3" s="121"/>
      <c r="AQ3" s="121"/>
      <c r="AR3" s="121"/>
      <c r="AS3" s="122"/>
    </row>
    <row r="4" spans="1:50" s="2" customFormat="1" ht="23.45" customHeight="1">
      <c r="A4" s="96"/>
      <c r="B4" s="99"/>
      <c r="C4" s="100"/>
      <c r="D4" s="113" t="s">
        <v>33</v>
      </c>
      <c r="E4" s="80"/>
      <c r="F4" s="79" t="s">
        <v>91</v>
      </c>
      <c r="G4" s="80"/>
      <c r="H4" s="79" t="s">
        <v>92</v>
      </c>
      <c r="I4" s="81"/>
      <c r="J4" s="106" t="s">
        <v>33</v>
      </c>
      <c r="K4" s="107"/>
      <c r="L4" s="108" t="s">
        <v>91</v>
      </c>
      <c r="M4" s="107"/>
      <c r="N4" s="108" t="s">
        <v>92</v>
      </c>
      <c r="O4" s="109"/>
      <c r="P4" s="123" t="s">
        <v>33</v>
      </c>
      <c r="Q4" s="124"/>
      <c r="R4" s="125" t="s">
        <v>91</v>
      </c>
      <c r="S4" s="124"/>
      <c r="T4" s="125" t="s">
        <v>92</v>
      </c>
      <c r="U4" s="126"/>
      <c r="V4" s="106" t="s">
        <v>33</v>
      </c>
      <c r="W4" s="107"/>
      <c r="X4" s="108" t="s">
        <v>91</v>
      </c>
      <c r="Y4" s="107"/>
      <c r="Z4" s="108" t="s">
        <v>92</v>
      </c>
      <c r="AA4" s="109"/>
      <c r="AB4" s="123" t="s">
        <v>33</v>
      </c>
      <c r="AC4" s="124"/>
      <c r="AD4" s="125" t="s">
        <v>91</v>
      </c>
      <c r="AE4" s="124"/>
      <c r="AF4" s="125" t="s">
        <v>92</v>
      </c>
      <c r="AG4" s="126"/>
      <c r="AH4" s="106" t="s">
        <v>33</v>
      </c>
      <c r="AI4" s="107"/>
      <c r="AJ4" s="108" t="s">
        <v>91</v>
      </c>
      <c r="AK4" s="107"/>
      <c r="AL4" s="108" t="s">
        <v>92</v>
      </c>
      <c r="AM4" s="109"/>
      <c r="AN4" s="123" t="s">
        <v>93</v>
      </c>
      <c r="AO4" s="124"/>
      <c r="AP4" s="125" t="s">
        <v>91</v>
      </c>
      <c r="AQ4" s="124"/>
      <c r="AR4" s="125" t="s">
        <v>92</v>
      </c>
      <c r="AS4" s="126"/>
    </row>
    <row r="5" spans="1:50" ht="23.45" customHeight="1">
      <c r="A5" s="96"/>
      <c r="B5" s="101"/>
      <c r="C5" s="102"/>
      <c r="D5" s="65" t="s">
        <v>26</v>
      </c>
      <c r="E5" s="66" t="s">
        <v>27</v>
      </c>
      <c r="F5" s="66" t="s">
        <v>26</v>
      </c>
      <c r="G5" s="66" t="s">
        <v>27</v>
      </c>
      <c r="H5" s="66" t="s">
        <v>26</v>
      </c>
      <c r="I5" s="67" t="s">
        <v>27</v>
      </c>
      <c r="J5" s="45" t="s">
        <v>26</v>
      </c>
      <c r="K5" s="37" t="s">
        <v>27</v>
      </c>
      <c r="L5" s="37" t="s">
        <v>26</v>
      </c>
      <c r="M5" s="37" t="s">
        <v>27</v>
      </c>
      <c r="N5" s="37" t="s">
        <v>26</v>
      </c>
      <c r="O5" s="38" t="s">
        <v>27</v>
      </c>
      <c r="P5" s="30" t="s">
        <v>26</v>
      </c>
      <c r="Q5" s="14" t="s">
        <v>27</v>
      </c>
      <c r="R5" s="14" t="s">
        <v>26</v>
      </c>
      <c r="S5" s="14" t="s">
        <v>27</v>
      </c>
      <c r="T5" s="14" t="s">
        <v>26</v>
      </c>
      <c r="U5" s="15" t="s">
        <v>27</v>
      </c>
      <c r="V5" s="45" t="s">
        <v>26</v>
      </c>
      <c r="W5" s="37" t="s">
        <v>27</v>
      </c>
      <c r="X5" s="37" t="s">
        <v>26</v>
      </c>
      <c r="Y5" s="37" t="s">
        <v>27</v>
      </c>
      <c r="Z5" s="37" t="s">
        <v>26</v>
      </c>
      <c r="AA5" s="38" t="s">
        <v>27</v>
      </c>
      <c r="AB5" s="30" t="s">
        <v>26</v>
      </c>
      <c r="AC5" s="14" t="s">
        <v>27</v>
      </c>
      <c r="AD5" s="14" t="s">
        <v>26</v>
      </c>
      <c r="AE5" s="14" t="s">
        <v>27</v>
      </c>
      <c r="AF5" s="14" t="s">
        <v>26</v>
      </c>
      <c r="AG5" s="15" t="s">
        <v>27</v>
      </c>
      <c r="AH5" s="45" t="s">
        <v>26</v>
      </c>
      <c r="AI5" s="37" t="s">
        <v>27</v>
      </c>
      <c r="AJ5" s="37" t="s">
        <v>26</v>
      </c>
      <c r="AK5" s="37" t="s">
        <v>27</v>
      </c>
      <c r="AL5" s="37" t="s">
        <v>26</v>
      </c>
      <c r="AM5" s="38" t="s">
        <v>27</v>
      </c>
      <c r="AN5" s="30" t="s">
        <v>58</v>
      </c>
      <c r="AO5" s="14" t="s">
        <v>59</v>
      </c>
      <c r="AP5" s="14" t="s">
        <v>58</v>
      </c>
      <c r="AQ5" s="14" t="s">
        <v>59</v>
      </c>
      <c r="AR5" s="14" t="s">
        <v>58</v>
      </c>
      <c r="AS5" s="15" t="s">
        <v>59</v>
      </c>
    </row>
    <row r="6" spans="1:50" ht="24" customHeight="1">
      <c r="A6" s="85" t="s">
        <v>119</v>
      </c>
      <c r="B6" s="87" t="s">
        <v>60</v>
      </c>
      <c r="C6" s="55" t="s">
        <v>1</v>
      </c>
      <c r="D6" s="68">
        <f t="shared" ref="D6:I6" si="0">SUM(D7:D28)</f>
        <v>48446</v>
      </c>
      <c r="E6" s="69">
        <f t="shared" si="0"/>
        <v>2189861394</v>
      </c>
      <c r="F6" s="69">
        <f t="shared" si="0"/>
        <v>30600</v>
      </c>
      <c r="G6" s="69">
        <f t="shared" si="0"/>
        <v>1450575736</v>
      </c>
      <c r="H6" s="69">
        <f t="shared" si="0"/>
        <v>17846</v>
      </c>
      <c r="I6" s="70">
        <f t="shared" si="0"/>
        <v>739285658</v>
      </c>
      <c r="J6" s="46">
        <f t="shared" ref="J6:O6" si="1">SUM(J7:J28)</f>
        <v>49272</v>
      </c>
      <c r="K6" s="39">
        <f t="shared" si="1"/>
        <v>2195077512</v>
      </c>
      <c r="L6" s="39">
        <f t="shared" si="1"/>
        <v>31012</v>
      </c>
      <c r="M6" s="39">
        <f t="shared" si="1"/>
        <v>1458064564</v>
      </c>
      <c r="N6" s="39">
        <f t="shared" si="1"/>
        <v>18260</v>
      </c>
      <c r="O6" s="40">
        <f t="shared" si="1"/>
        <v>737012948</v>
      </c>
      <c r="P6" s="31">
        <f t="shared" ref="P6:U6" si="2">SUM(P7:P28)</f>
        <v>47265</v>
      </c>
      <c r="Q6" s="17">
        <f t="shared" si="2"/>
        <v>2043240185</v>
      </c>
      <c r="R6" s="17">
        <f t="shared" si="2"/>
        <v>30242</v>
      </c>
      <c r="S6" s="17">
        <f t="shared" si="2"/>
        <v>1377376992</v>
      </c>
      <c r="T6" s="17">
        <f t="shared" si="2"/>
        <v>17023</v>
      </c>
      <c r="U6" s="18">
        <f t="shared" si="2"/>
        <v>665863193</v>
      </c>
      <c r="V6" s="46">
        <f t="shared" ref="V6:AA6" si="3">SUM(V7:V28)</f>
        <v>47372</v>
      </c>
      <c r="W6" s="39">
        <f t="shared" si="3"/>
        <v>2037623974</v>
      </c>
      <c r="X6" s="39">
        <f t="shared" si="3"/>
        <v>30534</v>
      </c>
      <c r="Y6" s="39">
        <f t="shared" si="3"/>
        <v>1366087497</v>
      </c>
      <c r="Z6" s="39">
        <f t="shared" si="3"/>
        <v>16838</v>
      </c>
      <c r="AA6" s="40">
        <f t="shared" si="3"/>
        <v>671536477</v>
      </c>
      <c r="AB6" s="31">
        <f t="shared" ref="AB6:AG6" si="4">SUM(AB7:AB28)</f>
        <v>47901</v>
      </c>
      <c r="AC6" s="17">
        <f t="shared" si="4"/>
        <v>2145190399</v>
      </c>
      <c r="AD6" s="17">
        <f t="shared" si="4"/>
        <v>31270</v>
      </c>
      <c r="AE6" s="17">
        <f t="shared" si="4"/>
        <v>1467693754</v>
      </c>
      <c r="AF6" s="17">
        <f t="shared" si="4"/>
        <v>16631</v>
      </c>
      <c r="AG6" s="18">
        <f t="shared" si="4"/>
        <v>677496645</v>
      </c>
      <c r="AH6" s="46">
        <f t="shared" ref="AH6:AM6" si="5">SUM(AH7:AH28)</f>
        <v>48900</v>
      </c>
      <c r="AI6" s="39">
        <f t="shared" si="5"/>
        <v>2274032334</v>
      </c>
      <c r="AJ6" s="39">
        <f t="shared" si="5"/>
        <v>32067</v>
      </c>
      <c r="AK6" s="39">
        <f t="shared" si="5"/>
        <v>1544058317</v>
      </c>
      <c r="AL6" s="39">
        <f t="shared" si="5"/>
        <v>16833</v>
      </c>
      <c r="AM6" s="40">
        <f t="shared" si="5"/>
        <v>729974017</v>
      </c>
      <c r="AN6" s="31">
        <f t="shared" ref="AN6:AS6" si="6">SUM(AN7:AN28)</f>
        <v>51304</v>
      </c>
      <c r="AO6" s="17">
        <f t="shared" si="6"/>
        <v>2329142094</v>
      </c>
      <c r="AP6" s="17">
        <f t="shared" si="6"/>
        <v>34080</v>
      </c>
      <c r="AQ6" s="17">
        <f t="shared" si="6"/>
        <v>1595593302</v>
      </c>
      <c r="AR6" s="17">
        <f t="shared" si="6"/>
        <v>17224</v>
      </c>
      <c r="AS6" s="18">
        <f t="shared" si="6"/>
        <v>733548792</v>
      </c>
      <c r="AT6" s="4"/>
      <c r="AU6" s="4"/>
      <c r="AV6" s="4"/>
      <c r="AW6" s="4"/>
      <c r="AX6" s="4"/>
    </row>
    <row r="7" spans="1:50" ht="24" customHeight="1">
      <c r="A7" s="85"/>
      <c r="B7" s="88"/>
      <c r="C7" s="55" t="s">
        <v>61</v>
      </c>
      <c r="D7" s="68">
        <f t="shared" ref="D7:D28" si="7">F7+H7</f>
        <v>5980</v>
      </c>
      <c r="E7" s="69">
        <f t="shared" ref="E7:E28" si="8">G7+I7</f>
        <v>277289702</v>
      </c>
      <c r="F7" s="69">
        <v>3933</v>
      </c>
      <c r="G7" s="69">
        <v>193791688</v>
      </c>
      <c r="H7" s="69">
        <v>2047</v>
      </c>
      <c r="I7" s="70">
        <v>83498014</v>
      </c>
      <c r="J7" s="46">
        <f t="shared" ref="J7:J28" si="9">L7+N7</f>
        <v>6181</v>
      </c>
      <c r="K7" s="39">
        <f t="shared" ref="K7:K28" si="10">M7+O7</f>
        <v>278653423</v>
      </c>
      <c r="L7" s="39">
        <v>4051</v>
      </c>
      <c r="M7" s="39">
        <v>192454179</v>
      </c>
      <c r="N7" s="39">
        <v>2130</v>
      </c>
      <c r="O7" s="40">
        <v>86199244</v>
      </c>
      <c r="P7" s="31">
        <f t="shared" ref="P7:P28" si="11">R7+T7</f>
        <v>5853</v>
      </c>
      <c r="Q7" s="17">
        <f t="shared" ref="Q7:Q28" si="12">S7+U7</f>
        <v>258835765</v>
      </c>
      <c r="R7" s="17">
        <v>3917</v>
      </c>
      <c r="S7" s="17">
        <v>183566330</v>
      </c>
      <c r="T7" s="17">
        <v>1936</v>
      </c>
      <c r="U7" s="18">
        <v>75269435</v>
      </c>
      <c r="V7" s="46">
        <f t="shared" ref="V7:V28" si="13">X7+Z7</f>
        <v>5928</v>
      </c>
      <c r="W7" s="39">
        <f t="shared" ref="W7:W28" si="14">Y7+AA7</f>
        <v>263475629</v>
      </c>
      <c r="X7" s="39">
        <v>3979</v>
      </c>
      <c r="Y7" s="39">
        <v>184720927</v>
      </c>
      <c r="Z7" s="39">
        <v>1949</v>
      </c>
      <c r="AA7" s="40">
        <v>78754702</v>
      </c>
      <c r="AB7" s="31">
        <f t="shared" ref="AB7:AB28" si="15">AD7+AF7</f>
        <v>5987</v>
      </c>
      <c r="AC7" s="17">
        <f t="shared" ref="AC7:AC28" si="16">AE7+AG7</f>
        <v>270214883</v>
      </c>
      <c r="AD7" s="17">
        <v>4067</v>
      </c>
      <c r="AE7" s="17">
        <v>190828213</v>
      </c>
      <c r="AF7" s="17">
        <v>1920</v>
      </c>
      <c r="AG7" s="18">
        <v>79386670</v>
      </c>
      <c r="AH7" s="46">
        <f t="shared" ref="AH7:AH28" si="17">AJ7+AL7</f>
        <v>5889</v>
      </c>
      <c r="AI7" s="39">
        <f t="shared" ref="AI7:AI28" si="18">AK7+AM7</f>
        <v>275013656</v>
      </c>
      <c r="AJ7" s="39">
        <v>4062</v>
      </c>
      <c r="AK7" s="39">
        <v>197940411</v>
      </c>
      <c r="AL7" s="39">
        <v>1827</v>
      </c>
      <c r="AM7" s="40">
        <v>77073245</v>
      </c>
      <c r="AN7" s="31">
        <f t="shared" ref="AN7:AO28" si="19">AP7+AR7</f>
        <v>6397</v>
      </c>
      <c r="AO7" s="17">
        <f t="shared" si="19"/>
        <v>297242298</v>
      </c>
      <c r="AP7" s="17">
        <v>4389</v>
      </c>
      <c r="AQ7" s="17">
        <v>212062173</v>
      </c>
      <c r="AR7" s="17">
        <v>2008</v>
      </c>
      <c r="AS7" s="18">
        <v>85180125</v>
      </c>
      <c r="AT7" s="4"/>
      <c r="AU7" s="4"/>
      <c r="AV7" s="4"/>
      <c r="AW7" s="4"/>
      <c r="AX7" s="4"/>
    </row>
    <row r="8" spans="1:50" ht="24" customHeight="1">
      <c r="A8" s="85"/>
      <c r="B8" s="88"/>
      <c r="C8" s="55" t="s">
        <v>62</v>
      </c>
      <c r="D8" s="68">
        <f t="shared" si="7"/>
        <v>8321</v>
      </c>
      <c r="E8" s="69">
        <f t="shared" si="8"/>
        <v>360647861</v>
      </c>
      <c r="F8" s="69">
        <v>4789</v>
      </c>
      <c r="G8" s="69">
        <v>221807897</v>
      </c>
      <c r="H8" s="69">
        <v>3532</v>
      </c>
      <c r="I8" s="70">
        <v>138839964</v>
      </c>
      <c r="J8" s="46">
        <f t="shared" si="9"/>
        <v>8700</v>
      </c>
      <c r="K8" s="39">
        <f t="shared" si="10"/>
        <v>367230486</v>
      </c>
      <c r="L8" s="39">
        <v>4939</v>
      </c>
      <c r="M8" s="39">
        <v>227758469</v>
      </c>
      <c r="N8" s="39">
        <v>3761</v>
      </c>
      <c r="O8" s="40">
        <v>139472017</v>
      </c>
      <c r="P8" s="31">
        <f t="shared" si="11"/>
        <v>8144</v>
      </c>
      <c r="Q8" s="17">
        <f t="shared" si="12"/>
        <v>331539144</v>
      </c>
      <c r="R8" s="17">
        <v>4628</v>
      </c>
      <c r="S8" s="17">
        <v>205184858</v>
      </c>
      <c r="T8" s="17">
        <v>3516</v>
      </c>
      <c r="U8" s="18">
        <v>126354286</v>
      </c>
      <c r="V8" s="46">
        <f t="shared" si="13"/>
        <v>8211</v>
      </c>
      <c r="W8" s="39">
        <f t="shared" si="14"/>
        <v>331903887</v>
      </c>
      <c r="X8" s="39">
        <v>4702</v>
      </c>
      <c r="Y8" s="39">
        <v>203634218</v>
      </c>
      <c r="Z8" s="39">
        <v>3509</v>
      </c>
      <c r="AA8" s="40">
        <v>128269669</v>
      </c>
      <c r="AB8" s="31">
        <f t="shared" si="15"/>
        <v>8211</v>
      </c>
      <c r="AC8" s="17">
        <f t="shared" si="16"/>
        <v>348925657</v>
      </c>
      <c r="AD8" s="17">
        <v>4901</v>
      </c>
      <c r="AE8" s="17">
        <v>221163778</v>
      </c>
      <c r="AF8" s="17">
        <v>3310</v>
      </c>
      <c r="AG8" s="18">
        <v>127761879</v>
      </c>
      <c r="AH8" s="46">
        <f t="shared" si="17"/>
        <v>8222</v>
      </c>
      <c r="AI8" s="39">
        <f t="shared" si="18"/>
        <v>347574258</v>
      </c>
      <c r="AJ8" s="39">
        <v>4879</v>
      </c>
      <c r="AK8" s="39">
        <v>219575404</v>
      </c>
      <c r="AL8" s="39">
        <v>3343</v>
      </c>
      <c r="AM8" s="40">
        <v>127998854</v>
      </c>
      <c r="AN8" s="31">
        <f t="shared" si="19"/>
        <v>8053</v>
      </c>
      <c r="AO8" s="17">
        <f t="shared" si="19"/>
        <v>357015810</v>
      </c>
      <c r="AP8" s="17">
        <v>4864</v>
      </c>
      <c r="AQ8" s="17">
        <v>231526052</v>
      </c>
      <c r="AR8" s="17">
        <v>3189</v>
      </c>
      <c r="AS8" s="18">
        <v>125489758</v>
      </c>
      <c r="AT8" s="4"/>
      <c r="AU8" s="4"/>
      <c r="AV8" s="4"/>
      <c r="AW8" s="4"/>
      <c r="AX8" s="4"/>
    </row>
    <row r="9" spans="1:50" ht="24" customHeight="1">
      <c r="A9" s="85"/>
      <c r="B9" s="88"/>
      <c r="C9" s="55" t="s">
        <v>105</v>
      </c>
      <c r="D9" s="68">
        <f t="shared" si="7"/>
        <v>4264</v>
      </c>
      <c r="E9" s="69">
        <f t="shared" si="8"/>
        <v>189132965</v>
      </c>
      <c r="F9" s="69">
        <v>2755</v>
      </c>
      <c r="G9" s="69">
        <v>131242200</v>
      </c>
      <c r="H9" s="69">
        <v>1509</v>
      </c>
      <c r="I9" s="70">
        <v>57890765</v>
      </c>
      <c r="J9" s="46">
        <f t="shared" si="9"/>
        <v>4259</v>
      </c>
      <c r="K9" s="39">
        <f t="shared" si="10"/>
        <v>186951994</v>
      </c>
      <c r="L9" s="39">
        <v>2680</v>
      </c>
      <c r="M9" s="39">
        <v>127953821</v>
      </c>
      <c r="N9" s="39">
        <v>1579</v>
      </c>
      <c r="O9" s="40">
        <v>58998173</v>
      </c>
      <c r="P9" s="31">
        <f t="shared" si="11"/>
        <v>4130</v>
      </c>
      <c r="Q9" s="17">
        <f t="shared" si="12"/>
        <v>179273708</v>
      </c>
      <c r="R9" s="17">
        <v>2660</v>
      </c>
      <c r="S9" s="17">
        <v>124227640</v>
      </c>
      <c r="T9" s="17">
        <v>1470</v>
      </c>
      <c r="U9" s="18">
        <v>55046068</v>
      </c>
      <c r="V9" s="46">
        <f t="shared" si="13"/>
        <v>4048</v>
      </c>
      <c r="W9" s="39">
        <f t="shared" si="14"/>
        <v>180738394</v>
      </c>
      <c r="X9" s="39">
        <v>2574</v>
      </c>
      <c r="Y9" s="39">
        <v>126209610</v>
      </c>
      <c r="Z9" s="39">
        <v>1474</v>
      </c>
      <c r="AA9" s="40">
        <v>54528784</v>
      </c>
      <c r="AB9" s="31">
        <f t="shared" si="15"/>
        <v>4083</v>
      </c>
      <c r="AC9" s="17">
        <f t="shared" si="16"/>
        <v>185690195</v>
      </c>
      <c r="AD9" s="17">
        <v>2680</v>
      </c>
      <c r="AE9" s="17">
        <v>130427749</v>
      </c>
      <c r="AF9" s="17">
        <v>1403</v>
      </c>
      <c r="AG9" s="18">
        <v>55262446</v>
      </c>
      <c r="AH9" s="46">
        <f t="shared" si="17"/>
        <v>3747</v>
      </c>
      <c r="AI9" s="39">
        <f t="shared" si="18"/>
        <v>178330469</v>
      </c>
      <c r="AJ9" s="39">
        <v>2474</v>
      </c>
      <c r="AK9" s="39">
        <v>124900479</v>
      </c>
      <c r="AL9" s="39">
        <v>1273</v>
      </c>
      <c r="AM9" s="40">
        <v>53429990</v>
      </c>
      <c r="AN9" s="31">
        <f t="shared" ref="AN9" si="20">AP9+AR9</f>
        <v>4051</v>
      </c>
      <c r="AO9" s="17">
        <f t="shared" ref="AO9" si="21">AQ9+AS9</f>
        <v>184115731</v>
      </c>
      <c r="AP9" s="17">
        <v>2687</v>
      </c>
      <c r="AQ9" s="17">
        <v>129466705</v>
      </c>
      <c r="AR9" s="17">
        <v>1364</v>
      </c>
      <c r="AS9" s="18">
        <v>54649026</v>
      </c>
      <c r="AT9" s="4"/>
      <c r="AU9" s="4"/>
      <c r="AV9" s="4"/>
      <c r="AW9" s="4"/>
      <c r="AX9" s="4"/>
    </row>
    <row r="10" spans="1:50" ht="24" customHeight="1">
      <c r="A10" s="85"/>
      <c r="B10" s="88"/>
      <c r="C10" s="55" t="s">
        <v>63</v>
      </c>
      <c r="D10" s="68">
        <f t="shared" si="7"/>
        <v>7359</v>
      </c>
      <c r="E10" s="69">
        <f t="shared" si="8"/>
        <v>302419336</v>
      </c>
      <c r="F10" s="69">
        <v>4635</v>
      </c>
      <c r="G10" s="69">
        <v>200131515</v>
      </c>
      <c r="H10" s="69">
        <v>2724</v>
      </c>
      <c r="I10" s="70">
        <v>102287821</v>
      </c>
      <c r="J10" s="46">
        <f t="shared" si="9"/>
        <v>7212</v>
      </c>
      <c r="K10" s="39">
        <f t="shared" si="10"/>
        <v>295482773</v>
      </c>
      <c r="L10" s="39">
        <v>4560</v>
      </c>
      <c r="M10" s="39">
        <v>195065741</v>
      </c>
      <c r="N10" s="39">
        <v>2652</v>
      </c>
      <c r="O10" s="40">
        <v>100417032</v>
      </c>
      <c r="P10" s="31">
        <f t="shared" si="11"/>
        <v>7116</v>
      </c>
      <c r="Q10" s="17">
        <f t="shared" si="12"/>
        <v>276550570</v>
      </c>
      <c r="R10" s="17">
        <v>4551</v>
      </c>
      <c r="S10" s="17">
        <v>184166155</v>
      </c>
      <c r="T10" s="17">
        <v>2565</v>
      </c>
      <c r="U10" s="18">
        <v>92384415</v>
      </c>
      <c r="V10" s="46">
        <f t="shared" si="13"/>
        <v>7159</v>
      </c>
      <c r="W10" s="39">
        <f t="shared" si="14"/>
        <v>277299682</v>
      </c>
      <c r="X10" s="39">
        <v>4657</v>
      </c>
      <c r="Y10" s="39">
        <v>186420255</v>
      </c>
      <c r="Z10" s="39">
        <v>2502</v>
      </c>
      <c r="AA10" s="40">
        <v>90879427</v>
      </c>
      <c r="AB10" s="31">
        <f t="shared" si="15"/>
        <v>7305</v>
      </c>
      <c r="AC10" s="17">
        <f t="shared" si="16"/>
        <v>295379736</v>
      </c>
      <c r="AD10" s="17">
        <v>4831</v>
      </c>
      <c r="AE10" s="17">
        <v>206278363</v>
      </c>
      <c r="AF10" s="17">
        <v>2474</v>
      </c>
      <c r="AG10" s="18">
        <v>89101373</v>
      </c>
      <c r="AH10" s="46">
        <f t="shared" si="17"/>
        <v>7749</v>
      </c>
      <c r="AI10" s="39">
        <f t="shared" si="18"/>
        <v>330839204</v>
      </c>
      <c r="AJ10" s="39">
        <v>5089</v>
      </c>
      <c r="AK10" s="39">
        <v>221784092</v>
      </c>
      <c r="AL10" s="39">
        <v>2660</v>
      </c>
      <c r="AM10" s="40">
        <v>109055112</v>
      </c>
      <c r="AN10" s="31">
        <f t="shared" si="19"/>
        <v>8131</v>
      </c>
      <c r="AO10" s="17">
        <f t="shared" si="19"/>
        <v>325261240</v>
      </c>
      <c r="AP10" s="17">
        <v>5385</v>
      </c>
      <c r="AQ10" s="17">
        <v>221086417</v>
      </c>
      <c r="AR10" s="17">
        <v>2746</v>
      </c>
      <c r="AS10" s="18">
        <v>104174823</v>
      </c>
      <c r="AT10" s="4"/>
      <c r="AU10" s="4"/>
      <c r="AV10" s="4"/>
      <c r="AW10" s="4"/>
      <c r="AX10" s="4"/>
    </row>
    <row r="11" spans="1:50" ht="24" customHeight="1">
      <c r="A11" s="85"/>
      <c r="B11" s="88"/>
      <c r="C11" s="55" t="s">
        <v>64</v>
      </c>
      <c r="D11" s="68">
        <f t="shared" si="7"/>
        <v>3990</v>
      </c>
      <c r="E11" s="69">
        <f t="shared" si="8"/>
        <v>179669391</v>
      </c>
      <c r="F11" s="69">
        <v>2496</v>
      </c>
      <c r="G11" s="69">
        <v>116374582</v>
      </c>
      <c r="H11" s="69">
        <v>1494</v>
      </c>
      <c r="I11" s="70">
        <v>63294809</v>
      </c>
      <c r="J11" s="46">
        <f t="shared" si="9"/>
        <v>4016</v>
      </c>
      <c r="K11" s="39">
        <f t="shared" si="10"/>
        <v>180571941</v>
      </c>
      <c r="L11" s="39">
        <v>2511</v>
      </c>
      <c r="M11" s="39">
        <v>119606751</v>
      </c>
      <c r="N11" s="39">
        <v>1505</v>
      </c>
      <c r="O11" s="40">
        <v>60965190</v>
      </c>
      <c r="P11" s="31">
        <f t="shared" si="11"/>
        <v>3881</v>
      </c>
      <c r="Q11" s="17">
        <f t="shared" si="12"/>
        <v>168775563</v>
      </c>
      <c r="R11" s="17">
        <v>2437</v>
      </c>
      <c r="S11" s="17">
        <v>108926284</v>
      </c>
      <c r="T11" s="17">
        <v>1444</v>
      </c>
      <c r="U11" s="18">
        <v>59849279</v>
      </c>
      <c r="V11" s="46">
        <f t="shared" si="13"/>
        <v>3778</v>
      </c>
      <c r="W11" s="39">
        <f t="shared" si="14"/>
        <v>165702016</v>
      </c>
      <c r="X11" s="39">
        <v>2381</v>
      </c>
      <c r="Y11" s="39">
        <v>108399754</v>
      </c>
      <c r="Z11" s="39">
        <v>1397</v>
      </c>
      <c r="AA11" s="40">
        <v>57302262</v>
      </c>
      <c r="AB11" s="31">
        <f t="shared" si="15"/>
        <v>3720</v>
      </c>
      <c r="AC11" s="17">
        <f t="shared" si="16"/>
        <v>169526325</v>
      </c>
      <c r="AD11" s="17">
        <v>2392</v>
      </c>
      <c r="AE11" s="17">
        <v>111851841</v>
      </c>
      <c r="AF11" s="17">
        <v>1328</v>
      </c>
      <c r="AG11" s="18">
        <v>57674484</v>
      </c>
      <c r="AH11" s="46">
        <f t="shared" si="17"/>
        <v>3943</v>
      </c>
      <c r="AI11" s="39">
        <f t="shared" si="18"/>
        <v>191610646</v>
      </c>
      <c r="AJ11" s="39">
        <v>2520</v>
      </c>
      <c r="AK11" s="39">
        <v>123369624</v>
      </c>
      <c r="AL11" s="39">
        <v>1423</v>
      </c>
      <c r="AM11" s="40">
        <v>68241022</v>
      </c>
      <c r="AN11" s="31">
        <f t="shared" si="19"/>
        <v>4155</v>
      </c>
      <c r="AO11" s="17">
        <f t="shared" si="19"/>
        <v>191065852</v>
      </c>
      <c r="AP11" s="17">
        <v>2712</v>
      </c>
      <c r="AQ11" s="17">
        <v>127920897</v>
      </c>
      <c r="AR11" s="17">
        <v>1443</v>
      </c>
      <c r="AS11" s="18">
        <v>63144955</v>
      </c>
      <c r="AT11" s="4"/>
      <c r="AU11" s="4"/>
      <c r="AV11" s="4"/>
      <c r="AW11" s="4"/>
      <c r="AX11" s="4"/>
    </row>
    <row r="12" spans="1:50" ht="24" customHeight="1">
      <c r="A12" s="85"/>
      <c r="B12" s="88"/>
      <c r="C12" s="55" t="s">
        <v>65</v>
      </c>
      <c r="D12" s="68">
        <f t="shared" si="7"/>
        <v>6667</v>
      </c>
      <c r="E12" s="69">
        <f t="shared" si="8"/>
        <v>326843958</v>
      </c>
      <c r="F12" s="69">
        <v>4238</v>
      </c>
      <c r="G12" s="69">
        <v>215484104</v>
      </c>
      <c r="H12" s="69">
        <v>2429</v>
      </c>
      <c r="I12" s="70">
        <v>111359854</v>
      </c>
      <c r="J12" s="46">
        <f t="shared" si="9"/>
        <v>6923</v>
      </c>
      <c r="K12" s="39">
        <f t="shared" si="10"/>
        <v>330403532</v>
      </c>
      <c r="L12" s="39">
        <v>4470</v>
      </c>
      <c r="M12" s="39">
        <v>220746670</v>
      </c>
      <c r="N12" s="39">
        <v>2453</v>
      </c>
      <c r="O12" s="40">
        <v>109656862</v>
      </c>
      <c r="P12" s="31">
        <f t="shared" si="11"/>
        <v>6571</v>
      </c>
      <c r="Q12" s="17">
        <f t="shared" si="12"/>
        <v>304046718</v>
      </c>
      <c r="R12" s="17">
        <v>4298</v>
      </c>
      <c r="S12" s="17">
        <v>208133880</v>
      </c>
      <c r="T12" s="17">
        <v>2273</v>
      </c>
      <c r="U12" s="18">
        <v>95912838</v>
      </c>
      <c r="V12" s="46">
        <f t="shared" si="13"/>
        <v>6705</v>
      </c>
      <c r="W12" s="39">
        <f t="shared" si="14"/>
        <v>301944173</v>
      </c>
      <c r="X12" s="39">
        <v>4456</v>
      </c>
      <c r="Y12" s="39">
        <v>206385929</v>
      </c>
      <c r="Z12" s="39">
        <v>2249</v>
      </c>
      <c r="AA12" s="40">
        <v>95558244</v>
      </c>
      <c r="AB12" s="31">
        <f t="shared" si="15"/>
        <v>6795</v>
      </c>
      <c r="AC12" s="17">
        <f t="shared" si="16"/>
        <v>326713144</v>
      </c>
      <c r="AD12" s="17">
        <v>4529</v>
      </c>
      <c r="AE12" s="17">
        <v>230297711</v>
      </c>
      <c r="AF12" s="17">
        <v>2266</v>
      </c>
      <c r="AG12" s="18">
        <v>96415433</v>
      </c>
      <c r="AH12" s="46">
        <f t="shared" si="17"/>
        <v>6969</v>
      </c>
      <c r="AI12" s="39">
        <f t="shared" si="18"/>
        <v>347811452</v>
      </c>
      <c r="AJ12" s="39">
        <v>4638</v>
      </c>
      <c r="AK12" s="39">
        <v>238750144</v>
      </c>
      <c r="AL12" s="39">
        <v>2331</v>
      </c>
      <c r="AM12" s="40">
        <v>109061308</v>
      </c>
      <c r="AN12" s="31">
        <f t="shared" si="19"/>
        <v>7411</v>
      </c>
      <c r="AO12" s="17">
        <f t="shared" si="19"/>
        <v>355774030</v>
      </c>
      <c r="AP12" s="17">
        <v>5035</v>
      </c>
      <c r="AQ12" s="17">
        <v>244957808</v>
      </c>
      <c r="AR12" s="17">
        <v>2376</v>
      </c>
      <c r="AS12" s="18">
        <v>110816222</v>
      </c>
      <c r="AT12" s="4"/>
      <c r="AU12" s="4"/>
      <c r="AV12" s="4"/>
      <c r="AW12" s="4"/>
      <c r="AX12" s="4"/>
    </row>
    <row r="13" spans="1:50" ht="24" customHeight="1">
      <c r="A13" s="86"/>
      <c r="B13" s="89"/>
      <c r="C13" s="56" t="s">
        <v>3</v>
      </c>
      <c r="D13" s="71">
        <f t="shared" si="7"/>
        <v>761</v>
      </c>
      <c r="E13" s="72">
        <f t="shared" si="8"/>
        <v>40265911</v>
      </c>
      <c r="F13" s="72">
        <v>559</v>
      </c>
      <c r="G13" s="72">
        <v>29806115</v>
      </c>
      <c r="H13" s="72">
        <v>202</v>
      </c>
      <c r="I13" s="73">
        <v>10459796</v>
      </c>
      <c r="J13" s="47">
        <f t="shared" si="9"/>
        <v>776</v>
      </c>
      <c r="K13" s="41">
        <f t="shared" si="10"/>
        <v>35818669</v>
      </c>
      <c r="L13" s="41">
        <v>571</v>
      </c>
      <c r="M13" s="41">
        <v>27883936</v>
      </c>
      <c r="N13" s="41">
        <v>205</v>
      </c>
      <c r="O13" s="42">
        <v>7934733</v>
      </c>
      <c r="P13" s="32">
        <f t="shared" si="11"/>
        <v>750</v>
      </c>
      <c r="Q13" s="19">
        <f t="shared" si="12"/>
        <v>33273326</v>
      </c>
      <c r="R13" s="19">
        <v>559</v>
      </c>
      <c r="S13" s="19">
        <v>26014563</v>
      </c>
      <c r="T13" s="19">
        <v>191</v>
      </c>
      <c r="U13" s="20">
        <v>7258763</v>
      </c>
      <c r="V13" s="47">
        <f t="shared" si="13"/>
        <v>744</v>
      </c>
      <c r="W13" s="41">
        <f t="shared" si="14"/>
        <v>32037481</v>
      </c>
      <c r="X13" s="41">
        <v>564</v>
      </c>
      <c r="Y13" s="41">
        <v>24536436</v>
      </c>
      <c r="Z13" s="41">
        <v>180</v>
      </c>
      <c r="AA13" s="42">
        <v>7501045</v>
      </c>
      <c r="AB13" s="32">
        <f t="shared" si="15"/>
        <v>725</v>
      </c>
      <c r="AC13" s="19">
        <f t="shared" si="16"/>
        <v>36532469</v>
      </c>
      <c r="AD13" s="19">
        <v>509</v>
      </c>
      <c r="AE13" s="19">
        <v>26817633</v>
      </c>
      <c r="AF13" s="19">
        <v>216</v>
      </c>
      <c r="AG13" s="20">
        <v>9714836</v>
      </c>
      <c r="AH13" s="47">
        <f t="shared" si="17"/>
        <v>742</v>
      </c>
      <c r="AI13" s="41">
        <f t="shared" si="18"/>
        <v>43684246</v>
      </c>
      <c r="AJ13" s="41">
        <v>577</v>
      </c>
      <c r="AK13" s="41">
        <v>34602270</v>
      </c>
      <c r="AL13" s="41">
        <v>165</v>
      </c>
      <c r="AM13" s="42">
        <v>9081976</v>
      </c>
      <c r="AN13" s="32">
        <f t="shared" si="19"/>
        <v>901</v>
      </c>
      <c r="AO13" s="19">
        <f t="shared" si="19"/>
        <v>45113818</v>
      </c>
      <c r="AP13" s="19">
        <v>667</v>
      </c>
      <c r="AQ13" s="19">
        <v>34222440</v>
      </c>
      <c r="AR13" s="19">
        <v>234</v>
      </c>
      <c r="AS13" s="20">
        <v>10891378</v>
      </c>
      <c r="AT13" s="4"/>
      <c r="AU13" s="4"/>
      <c r="AV13" s="4"/>
      <c r="AW13" s="4"/>
      <c r="AX13" s="4"/>
    </row>
    <row r="14" spans="1:50" ht="24" customHeight="1">
      <c r="A14" s="86"/>
      <c r="B14" s="89"/>
      <c r="C14" s="56" t="s">
        <v>5</v>
      </c>
      <c r="D14" s="71">
        <f t="shared" si="7"/>
        <v>1027</v>
      </c>
      <c r="E14" s="72">
        <f t="shared" si="8"/>
        <v>44254695</v>
      </c>
      <c r="F14" s="72">
        <v>615</v>
      </c>
      <c r="G14" s="72">
        <v>28632061</v>
      </c>
      <c r="H14" s="72">
        <v>412</v>
      </c>
      <c r="I14" s="73">
        <v>15622634</v>
      </c>
      <c r="J14" s="47">
        <f t="shared" si="9"/>
        <v>934</v>
      </c>
      <c r="K14" s="41">
        <f t="shared" si="10"/>
        <v>40238839</v>
      </c>
      <c r="L14" s="41">
        <v>585</v>
      </c>
      <c r="M14" s="41">
        <v>26952752</v>
      </c>
      <c r="N14" s="41">
        <v>349</v>
      </c>
      <c r="O14" s="42">
        <v>13286087</v>
      </c>
      <c r="P14" s="32">
        <f t="shared" si="11"/>
        <v>904</v>
      </c>
      <c r="Q14" s="19">
        <f t="shared" si="12"/>
        <v>38091772</v>
      </c>
      <c r="R14" s="19">
        <v>598</v>
      </c>
      <c r="S14" s="19">
        <v>26815200</v>
      </c>
      <c r="T14" s="19">
        <v>306</v>
      </c>
      <c r="U14" s="20">
        <v>11276572</v>
      </c>
      <c r="V14" s="47">
        <f t="shared" si="13"/>
        <v>902</v>
      </c>
      <c r="W14" s="41">
        <f t="shared" si="14"/>
        <v>39896744</v>
      </c>
      <c r="X14" s="41">
        <v>570</v>
      </c>
      <c r="Y14" s="41">
        <v>25475510</v>
      </c>
      <c r="Z14" s="41">
        <v>332</v>
      </c>
      <c r="AA14" s="42">
        <v>14421234</v>
      </c>
      <c r="AB14" s="32">
        <f t="shared" si="15"/>
        <v>849</v>
      </c>
      <c r="AC14" s="19">
        <f t="shared" si="16"/>
        <v>37752211</v>
      </c>
      <c r="AD14" s="19">
        <v>542</v>
      </c>
      <c r="AE14" s="19">
        <v>25852188</v>
      </c>
      <c r="AF14" s="19">
        <v>307</v>
      </c>
      <c r="AG14" s="20">
        <v>11900023</v>
      </c>
      <c r="AH14" s="47">
        <f t="shared" si="17"/>
        <v>830</v>
      </c>
      <c r="AI14" s="41">
        <f t="shared" si="18"/>
        <v>38338929</v>
      </c>
      <c r="AJ14" s="41">
        <v>560</v>
      </c>
      <c r="AK14" s="41">
        <v>27668535</v>
      </c>
      <c r="AL14" s="41">
        <v>270</v>
      </c>
      <c r="AM14" s="42">
        <v>10670394</v>
      </c>
      <c r="AN14" s="32">
        <f t="shared" si="19"/>
        <v>782</v>
      </c>
      <c r="AO14" s="19">
        <f t="shared" si="19"/>
        <v>34669477</v>
      </c>
      <c r="AP14" s="19">
        <v>529</v>
      </c>
      <c r="AQ14" s="19">
        <v>26144922</v>
      </c>
      <c r="AR14" s="19">
        <v>253</v>
      </c>
      <c r="AS14" s="20">
        <v>8524555</v>
      </c>
      <c r="AT14" s="4"/>
      <c r="AU14" s="4"/>
      <c r="AV14" s="4"/>
      <c r="AW14" s="4"/>
      <c r="AX14" s="4"/>
    </row>
    <row r="15" spans="1:50" ht="24" customHeight="1">
      <c r="A15" s="86"/>
      <c r="B15" s="89"/>
      <c r="C15" s="56" t="s">
        <v>6</v>
      </c>
      <c r="D15" s="71">
        <f t="shared" si="7"/>
        <v>542</v>
      </c>
      <c r="E15" s="72">
        <f t="shared" si="8"/>
        <v>26490426</v>
      </c>
      <c r="F15" s="72">
        <v>357</v>
      </c>
      <c r="G15" s="72">
        <v>18813433</v>
      </c>
      <c r="H15" s="72">
        <v>185</v>
      </c>
      <c r="I15" s="73">
        <v>7676993</v>
      </c>
      <c r="J15" s="47">
        <f t="shared" si="9"/>
        <v>525</v>
      </c>
      <c r="K15" s="41">
        <f t="shared" si="10"/>
        <v>26103571</v>
      </c>
      <c r="L15" s="41">
        <v>341</v>
      </c>
      <c r="M15" s="41">
        <v>18645824</v>
      </c>
      <c r="N15" s="41">
        <v>184</v>
      </c>
      <c r="O15" s="42">
        <v>7457747</v>
      </c>
      <c r="P15" s="32">
        <f t="shared" si="11"/>
        <v>534</v>
      </c>
      <c r="Q15" s="19">
        <f t="shared" si="12"/>
        <v>25871749</v>
      </c>
      <c r="R15" s="19">
        <v>364</v>
      </c>
      <c r="S15" s="19">
        <v>18602727</v>
      </c>
      <c r="T15" s="19">
        <v>170</v>
      </c>
      <c r="U15" s="20">
        <v>7269022</v>
      </c>
      <c r="V15" s="47">
        <f t="shared" si="13"/>
        <v>516</v>
      </c>
      <c r="W15" s="41">
        <f t="shared" si="14"/>
        <v>22886915</v>
      </c>
      <c r="X15" s="41">
        <v>342</v>
      </c>
      <c r="Y15" s="41">
        <v>16281006</v>
      </c>
      <c r="Z15" s="41">
        <v>174</v>
      </c>
      <c r="AA15" s="42">
        <v>6605909</v>
      </c>
      <c r="AB15" s="32">
        <f t="shared" si="15"/>
        <v>568</v>
      </c>
      <c r="AC15" s="19">
        <f t="shared" si="16"/>
        <v>26026505</v>
      </c>
      <c r="AD15" s="19">
        <v>373</v>
      </c>
      <c r="AE15" s="19">
        <v>19111578</v>
      </c>
      <c r="AF15" s="19">
        <v>195</v>
      </c>
      <c r="AG15" s="20">
        <v>6914927</v>
      </c>
      <c r="AH15" s="47">
        <f t="shared" si="17"/>
        <v>564</v>
      </c>
      <c r="AI15" s="41">
        <f t="shared" si="18"/>
        <v>25501512</v>
      </c>
      <c r="AJ15" s="41">
        <v>382</v>
      </c>
      <c r="AK15" s="41">
        <v>19039048</v>
      </c>
      <c r="AL15" s="41">
        <v>182</v>
      </c>
      <c r="AM15" s="42">
        <v>6462464</v>
      </c>
      <c r="AN15" s="32">
        <f t="shared" si="19"/>
        <v>589</v>
      </c>
      <c r="AO15" s="19">
        <f t="shared" si="19"/>
        <v>27466294</v>
      </c>
      <c r="AP15" s="19">
        <v>415</v>
      </c>
      <c r="AQ15" s="19">
        <v>20365963</v>
      </c>
      <c r="AR15" s="19">
        <v>174</v>
      </c>
      <c r="AS15" s="20">
        <v>7100331</v>
      </c>
      <c r="AT15" s="4"/>
      <c r="AU15" s="4"/>
      <c r="AV15" s="4"/>
      <c r="AW15" s="4"/>
      <c r="AX15" s="4"/>
    </row>
    <row r="16" spans="1:50" ht="24" customHeight="1">
      <c r="A16" s="86"/>
      <c r="B16" s="89"/>
      <c r="C16" s="56" t="s">
        <v>8</v>
      </c>
      <c r="D16" s="71">
        <f t="shared" si="7"/>
        <v>2692</v>
      </c>
      <c r="E16" s="72">
        <f t="shared" si="8"/>
        <v>111016293</v>
      </c>
      <c r="F16" s="72">
        <v>1814</v>
      </c>
      <c r="G16" s="72">
        <v>72416737</v>
      </c>
      <c r="H16" s="72">
        <v>878</v>
      </c>
      <c r="I16" s="73">
        <v>38599556</v>
      </c>
      <c r="J16" s="47">
        <f t="shared" si="9"/>
        <v>2711</v>
      </c>
      <c r="K16" s="41">
        <f t="shared" si="10"/>
        <v>111994018</v>
      </c>
      <c r="L16" s="41">
        <v>1803</v>
      </c>
      <c r="M16" s="41">
        <v>73668135</v>
      </c>
      <c r="N16" s="41">
        <v>908</v>
      </c>
      <c r="O16" s="42">
        <v>38325883</v>
      </c>
      <c r="P16" s="32">
        <f t="shared" si="11"/>
        <v>2776</v>
      </c>
      <c r="Q16" s="19">
        <f t="shared" si="12"/>
        <v>111537020</v>
      </c>
      <c r="R16" s="19">
        <v>1879</v>
      </c>
      <c r="S16" s="19">
        <v>76094380</v>
      </c>
      <c r="T16" s="19">
        <v>897</v>
      </c>
      <c r="U16" s="20">
        <v>35442640</v>
      </c>
      <c r="V16" s="47">
        <f t="shared" si="13"/>
        <v>2912</v>
      </c>
      <c r="W16" s="41">
        <f t="shared" si="14"/>
        <v>109975787</v>
      </c>
      <c r="X16" s="41">
        <v>1990</v>
      </c>
      <c r="Y16" s="41">
        <v>72514822</v>
      </c>
      <c r="Z16" s="41">
        <v>922</v>
      </c>
      <c r="AA16" s="42">
        <v>37460965</v>
      </c>
      <c r="AB16" s="32">
        <f t="shared" si="15"/>
        <v>3019</v>
      </c>
      <c r="AC16" s="19">
        <f t="shared" si="16"/>
        <v>116336295</v>
      </c>
      <c r="AD16" s="19">
        <v>2058</v>
      </c>
      <c r="AE16" s="19">
        <v>78586466</v>
      </c>
      <c r="AF16" s="19">
        <v>961</v>
      </c>
      <c r="AG16" s="20">
        <v>37749829</v>
      </c>
      <c r="AH16" s="47">
        <f t="shared" si="17"/>
        <v>3350</v>
      </c>
      <c r="AI16" s="41">
        <f t="shared" si="18"/>
        <v>134162969</v>
      </c>
      <c r="AJ16" s="41">
        <v>2305</v>
      </c>
      <c r="AK16" s="41">
        <v>90382558</v>
      </c>
      <c r="AL16" s="41">
        <v>1045</v>
      </c>
      <c r="AM16" s="42">
        <v>43780411</v>
      </c>
      <c r="AN16" s="32">
        <f t="shared" si="19"/>
        <v>3625</v>
      </c>
      <c r="AO16" s="19">
        <f t="shared" si="19"/>
        <v>145701441</v>
      </c>
      <c r="AP16" s="19">
        <v>2507</v>
      </c>
      <c r="AQ16" s="19">
        <v>99158369</v>
      </c>
      <c r="AR16" s="19">
        <v>1118</v>
      </c>
      <c r="AS16" s="20">
        <v>46543072</v>
      </c>
      <c r="AT16" s="4"/>
      <c r="AU16" s="4"/>
      <c r="AV16" s="4"/>
      <c r="AW16" s="4"/>
      <c r="AX16" s="4"/>
    </row>
    <row r="17" spans="1:50" ht="24" customHeight="1">
      <c r="A17" s="86"/>
      <c r="B17" s="89"/>
      <c r="C17" s="56" t="s">
        <v>9</v>
      </c>
      <c r="D17" s="71">
        <f t="shared" si="7"/>
        <v>720</v>
      </c>
      <c r="E17" s="72">
        <f t="shared" si="8"/>
        <v>33104674</v>
      </c>
      <c r="F17" s="72">
        <v>475</v>
      </c>
      <c r="G17" s="72">
        <v>21136861</v>
      </c>
      <c r="H17" s="72">
        <v>245</v>
      </c>
      <c r="I17" s="73">
        <v>11967813</v>
      </c>
      <c r="J17" s="47">
        <f t="shared" si="9"/>
        <v>759</v>
      </c>
      <c r="K17" s="41">
        <f t="shared" si="10"/>
        <v>33260567</v>
      </c>
      <c r="L17" s="41">
        <v>466</v>
      </c>
      <c r="M17" s="41">
        <v>19733288</v>
      </c>
      <c r="N17" s="41">
        <v>293</v>
      </c>
      <c r="O17" s="42">
        <v>13527279</v>
      </c>
      <c r="P17" s="32">
        <f t="shared" si="11"/>
        <v>729</v>
      </c>
      <c r="Q17" s="19">
        <f t="shared" si="12"/>
        <v>35473704</v>
      </c>
      <c r="R17" s="19">
        <v>471</v>
      </c>
      <c r="S17" s="19">
        <v>24818005</v>
      </c>
      <c r="T17" s="19">
        <v>258</v>
      </c>
      <c r="U17" s="20">
        <v>10655699</v>
      </c>
      <c r="V17" s="47">
        <f t="shared" si="13"/>
        <v>717</v>
      </c>
      <c r="W17" s="41">
        <f t="shared" si="14"/>
        <v>32054277</v>
      </c>
      <c r="X17" s="41">
        <v>470</v>
      </c>
      <c r="Y17" s="41">
        <v>20946389</v>
      </c>
      <c r="Z17" s="41">
        <v>247</v>
      </c>
      <c r="AA17" s="42">
        <v>11107888</v>
      </c>
      <c r="AB17" s="32">
        <f t="shared" si="15"/>
        <v>705</v>
      </c>
      <c r="AC17" s="19">
        <f t="shared" si="16"/>
        <v>34693476</v>
      </c>
      <c r="AD17" s="19">
        <v>450</v>
      </c>
      <c r="AE17" s="19">
        <v>24509369</v>
      </c>
      <c r="AF17" s="19">
        <v>255</v>
      </c>
      <c r="AG17" s="20">
        <v>10184107</v>
      </c>
      <c r="AH17" s="47">
        <f t="shared" si="17"/>
        <v>741</v>
      </c>
      <c r="AI17" s="41">
        <f t="shared" si="18"/>
        <v>40018493</v>
      </c>
      <c r="AJ17" s="41">
        <v>483</v>
      </c>
      <c r="AK17" s="41">
        <v>26671395</v>
      </c>
      <c r="AL17" s="41">
        <v>258</v>
      </c>
      <c r="AM17" s="42">
        <v>13347098</v>
      </c>
      <c r="AN17" s="32">
        <f t="shared" si="19"/>
        <v>767</v>
      </c>
      <c r="AO17" s="19">
        <f t="shared" si="19"/>
        <v>35245658</v>
      </c>
      <c r="AP17" s="19">
        <v>507</v>
      </c>
      <c r="AQ17" s="19">
        <v>23569222</v>
      </c>
      <c r="AR17" s="19">
        <v>260</v>
      </c>
      <c r="AS17" s="20">
        <v>11676436</v>
      </c>
      <c r="AT17" s="4"/>
      <c r="AU17" s="4"/>
      <c r="AV17" s="4"/>
      <c r="AW17" s="4"/>
      <c r="AX17" s="4"/>
    </row>
    <row r="18" spans="1:50" ht="24" customHeight="1">
      <c r="A18" s="86"/>
      <c r="B18" s="89"/>
      <c r="C18" s="56" t="s">
        <v>10</v>
      </c>
      <c r="D18" s="71">
        <f t="shared" si="7"/>
        <v>1065</v>
      </c>
      <c r="E18" s="72">
        <f t="shared" si="8"/>
        <v>52671461</v>
      </c>
      <c r="F18" s="72">
        <v>701</v>
      </c>
      <c r="G18" s="72">
        <v>36061657</v>
      </c>
      <c r="H18" s="72">
        <v>364</v>
      </c>
      <c r="I18" s="73">
        <v>16609804</v>
      </c>
      <c r="J18" s="47">
        <f t="shared" si="9"/>
        <v>1083</v>
      </c>
      <c r="K18" s="41">
        <f t="shared" si="10"/>
        <v>55619324</v>
      </c>
      <c r="L18" s="41">
        <v>725</v>
      </c>
      <c r="M18" s="41">
        <v>39671701</v>
      </c>
      <c r="N18" s="41">
        <v>358</v>
      </c>
      <c r="O18" s="42">
        <v>15947623</v>
      </c>
      <c r="P18" s="32">
        <f t="shared" si="11"/>
        <v>966</v>
      </c>
      <c r="Q18" s="19">
        <f t="shared" si="12"/>
        <v>47436300</v>
      </c>
      <c r="R18" s="19">
        <v>662</v>
      </c>
      <c r="S18" s="19">
        <v>32740202</v>
      </c>
      <c r="T18" s="19">
        <v>304</v>
      </c>
      <c r="U18" s="20">
        <v>14696098</v>
      </c>
      <c r="V18" s="47">
        <f t="shared" si="13"/>
        <v>881</v>
      </c>
      <c r="W18" s="41">
        <f t="shared" si="14"/>
        <v>45902941</v>
      </c>
      <c r="X18" s="41">
        <v>609</v>
      </c>
      <c r="Y18" s="41">
        <v>32230837</v>
      </c>
      <c r="Z18" s="41">
        <v>272</v>
      </c>
      <c r="AA18" s="42">
        <v>13672104</v>
      </c>
      <c r="AB18" s="32">
        <f t="shared" si="15"/>
        <v>934</v>
      </c>
      <c r="AC18" s="19">
        <f t="shared" si="16"/>
        <v>46712811</v>
      </c>
      <c r="AD18" s="19">
        <v>659</v>
      </c>
      <c r="AE18" s="19">
        <v>33305645</v>
      </c>
      <c r="AF18" s="19">
        <v>275</v>
      </c>
      <c r="AG18" s="20">
        <v>13407166</v>
      </c>
      <c r="AH18" s="47">
        <f t="shared" si="17"/>
        <v>1011</v>
      </c>
      <c r="AI18" s="41">
        <f t="shared" si="18"/>
        <v>54750635</v>
      </c>
      <c r="AJ18" s="41">
        <v>710</v>
      </c>
      <c r="AK18" s="41">
        <v>38799810</v>
      </c>
      <c r="AL18" s="41">
        <v>301</v>
      </c>
      <c r="AM18" s="42">
        <v>15950825</v>
      </c>
      <c r="AN18" s="32">
        <f t="shared" si="19"/>
        <v>1049</v>
      </c>
      <c r="AO18" s="19">
        <f t="shared" si="19"/>
        <v>51724512</v>
      </c>
      <c r="AP18" s="19">
        <v>727</v>
      </c>
      <c r="AQ18" s="19">
        <v>36016489</v>
      </c>
      <c r="AR18" s="19">
        <v>322</v>
      </c>
      <c r="AS18" s="20">
        <v>15708023</v>
      </c>
      <c r="AT18" s="4"/>
      <c r="AU18" s="4"/>
      <c r="AV18" s="4"/>
      <c r="AW18" s="4"/>
      <c r="AX18" s="4"/>
    </row>
    <row r="19" spans="1:50" ht="24" customHeight="1">
      <c r="A19" s="86"/>
      <c r="B19" s="89"/>
      <c r="C19" s="56" t="s">
        <v>11</v>
      </c>
      <c r="D19" s="71">
        <f t="shared" si="7"/>
        <v>616</v>
      </c>
      <c r="E19" s="72">
        <f t="shared" si="8"/>
        <v>28915432</v>
      </c>
      <c r="F19" s="72">
        <v>406</v>
      </c>
      <c r="G19" s="72">
        <v>20455441</v>
      </c>
      <c r="H19" s="72">
        <v>210</v>
      </c>
      <c r="I19" s="73">
        <v>8459991</v>
      </c>
      <c r="J19" s="47">
        <f t="shared" si="9"/>
        <v>603</v>
      </c>
      <c r="K19" s="41">
        <f t="shared" si="10"/>
        <v>32233278</v>
      </c>
      <c r="L19" s="41">
        <v>398</v>
      </c>
      <c r="M19" s="41">
        <v>21320215</v>
      </c>
      <c r="N19" s="41">
        <v>205</v>
      </c>
      <c r="O19" s="42">
        <v>10913063</v>
      </c>
      <c r="P19" s="32">
        <f t="shared" si="11"/>
        <v>564</v>
      </c>
      <c r="Q19" s="19">
        <f t="shared" si="12"/>
        <v>27538111</v>
      </c>
      <c r="R19" s="19">
        <v>382</v>
      </c>
      <c r="S19" s="19">
        <v>18223381</v>
      </c>
      <c r="T19" s="19">
        <v>182</v>
      </c>
      <c r="U19" s="20">
        <v>9314730</v>
      </c>
      <c r="V19" s="47">
        <f t="shared" si="13"/>
        <v>568</v>
      </c>
      <c r="W19" s="41">
        <f t="shared" si="14"/>
        <v>27846870</v>
      </c>
      <c r="X19" s="41">
        <v>374</v>
      </c>
      <c r="Y19" s="41">
        <v>18218095</v>
      </c>
      <c r="Z19" s="41">
        <v>194</v>
      </c>
      <c r="AA19" s="42">
        <v>9628775</v>
      </c>
      <c r="AB19" s="32">
        <f t="shared" si="15"/>
        <v>577</v>
      </c>
      <c r="AC19" s="19">
        <f t="shared" si="16"/>
        <v>27537595</v>
      </c>
      <c r="AD19" s="19">
        <v>350</v>
      </c>
      <c r="AE19" s="19">
        <v>16642514</v>
      </c>
      <c r="AF19" s="19">
        <v>227</v>
      </c>
      <c r="AG19" s="20">
        <v>10895081</v>
      </c>
      <c r="AH19" s="47">
        <f t="shared" si="17"/>
        <v>628</v>
      </c>
      <c r="AI19" s="41">
        <f t="shared" si="18"/>
        <v>28972094</v>
      </c>
      <c r="AJ19" s="41">
        <v>377</v>
      </c>
      <c r="AK19" s="41">
        <v>17699785</v>
      </c>
      <c r="AL19" s="41">
        <v>251</v>
      </c>
      <c r="AM19" s="42">
        <v>11272309</v>
      </c>
      <c r="AN19" s="32">
        <f t="shared" si="19"/>
        <v>658</v>
      </c>
      <c r="AO19" s="19">
        <f t="shared" si="19"/>
        <v>31006062</v>
      </c>
      <c r="AP19" s="19">
        <v>450</v>
      </c>
      <c r="AQ19" s="19">
        <v>20720913</v>
      </c>
      <c r="AR19" s="19">
        <v>208</v>
      </c>
      <c r="AS19" s="20">
        <v>10285149</v>
      </c>
      <c r="AT19" s="4"/>
      <c r="AU19" s="4"/>
      <c r="AV19" s="4"/>
      <c r="AW19" s="4"/>
      <c r="AX19" s="4"/>
    </row>
    <row r="20" spans="1:50" ht="24" customHeight="1">
      <c r="A20" s="86"/>
      <c r="B20" s="89"/>
      <c r="C20" s="56" t="s">
        <v>14</v>
      </c>
      <c r="D20" s="71">
        <f t="shared" si="7"/>
        <v>1291</v>
      </c>
      <c r="E20" s="72">
        <f t="shared" si="8"/>
        <v>61353958</v>
      </c>
      <c r="F20" s="72">
        <v>798</v>
      </c>
      <c r="G20" s="72">
        <v>38700212</v>
      </c>
      <c r="H20" s="72">
        <v>493</v>
      </c>
      <c r="I20" s="73">
        <v>22653746</v>
      </c>
      <c r="J20" s="47">
        <f t="shared" si="9"/>
        <v>1343</v>
      </c>
      <c r="K20" s="41">
        <f t="shared" si="10"/>
        <v>64390129</v>
      </c>
      <c r="L20" s="41">
        <v>815</v>
      </c>
      <c r="M20" s="41">
        <v>39512390</v>
      </c>
      <c r="N20" s="41">
        <v>528</v>
      </c>
      <c r="O20" s="42">
        <v>24877739</v>
      </c>
      <c r="P20" s="32">
        <f t="shared" si="11"/>
        <v>1321</v>
      </c>
      <c r="Q20" s="19">
        <f t="shared" si="12"/>
        <v>61937872</v>
      </c>
      <c r="R20" s="19">
        <v>827</v>
      </c>
      <c r="S20" s="19">
        <v>40243778</v>
      </c>
      <c r="T20" s="19">
        <v>494</v>
      </c>
      <c r="U20" s="20">
        <v>21694094</v>
      </c>
      <c r="V20" s="47">
        <f t="shared" si="13"/>
        <v>1333</v>
      </c>
      <c r="W20" s="41">
        <f t="shared" si="14"/>
        <v>62833419</v>
      </c>
      <c r="X20" s="41">
        <v>889</v>
      </c>
      <c r="Y20" s="41">
        <v>40710575</v>
      </c>
      <c r="Z20" s="41">
        <v>444</v>
      </c>
      <c r="AA20" s="42">
        <v>22122844</v>
      </c>
      <c r="AB20" s="32">
        <f t="shared" si="15"/>
        <v>1364</v>
      </c>
      <c r="AC20" s="19">
        <f t="shared" si="16"/>
        <v>66566287</v>
      </c>
      <c r="AD20" s="19">
        <v>858</v>
      </c>
      <c r="AE20" s="19">
        <v>44117950</v>
      </c>
      <c r="AF20" s="19">
        <v>506</v>
      </c>
      <c r="AG20" s="20">
        <v>22448337</v>
      </c>
      <c r="AH20" s="47">
        <f t="shared" si="17"/>
        <v>1464</v>
      </c>
      <c r="AI20" s="41">
        <f t="shared" si="18"/>
        <v>75940234</v>
      </c>
      <c r="AJ20" s="41">
        <v>923</v>
      </c>
      <c r="AK20" s="41">
        <v>49263950</v>
      </c>
      <c r="AL20" s="41">
        <v>541</v>
      </c>
      <c r="AM20" s="42">
        <v>26676284</v>
      </c>
      <c r="AN20" s="32">
        <f t="shared" si="19"/>
        <v>1532</v>
      </c>
      <c r="AO20" s="19">
        <f t="shared" si="19"/>
        <v>77483340</v>
      </c>
      <c r="AP20" s="19">
        <v>1018</v>
      </c>
      <c r="AQ20" s="19">
        <v>52081914</v>
      </c>
      <c r="AR20" s="19">
        <v>514</v>
      </c>
      <c r="AS20" s="20">
        <v>25401426</v>
      </c>
      <c r="AT20" s="4"/>
      <c r="AU20" s="4"/>
      <c r="AV20" s="4"/>
      <c r="AW20" s="4"/>
      <c r="AX20" s="4"/>
    </row>
    <row r="21" spans="1:50" ht="24" customHeight="1">
      <c r="A21" s="86"/>
      <c r="B21" s="89"/>
      <c r="C21" s="56" t="s">
        <v>15</v>
      </c>
      <c r="D21" s="71">
        <f t="shared" si="7"/>
        <v>212</v>
      </c>
      <c r="E21" s="72">
        <f t="shared" si="8"/>
        <v>10275579</v>
      </c>
      <c r="F21" s="72">
        <v>139</v>
      </c>
      <c r="G21" s="72">
        <v>7445553</v>
      </c>
      <c r="H21" s="72">
        <v>73</v>
      </c>
      <c r="I21" s="73">
        <v>2830026</v>
      </c>
      <c r="J21" s="47">
        <f t="shared" si="9"/>
        <v>218</v>
      </c>
      <c r="K21" s="41">
        <f t="shared" si="10"/>
        <v>11406412</v>
      </c>
      <c r="L21" s="41">
        <v>133</v>
      </c>
      <c r="M21" s="41">
        <v>7721078</v>
      </c>
      <c r="N21" s="41">
        <v>85</v>
      </c>
      <c r="O21" s="42">
        <v>3685334</v>
      </c>
      <c r="P21" s="32">
        <f t="shared" si="11"/>
        <v>196</v>
      </c>
      <c r="Q21" s="19">
        <f t="shared" si="12"/>
        <v>8610357</v>
      </c>
      <c r="R21" s="19">
        <v>136</v>
      </c>
      <c r="S21" s="19">
        <v>6109864</v>
      </c>
      <c r="T21" s="19">
        <v>60</v>
      </c>
      <c r="U21" s="20">
        <v>2500493</v>
      </c>
      <c r="V21" s="47">
        <f t="shared" si="13"/>
        <v>229</v>
      </c>
      <c r="W21" s="41">
        <f t="shared" si="14"/>
        <v>9580830</v>
      </c>
      <c r="X21" s="41">
        <v>138</v>
      </c>
      <c r="Y21" s="41">
        <v>6356630</v>
      </c>
      <c r="Z21" s="41">
        <v>91</v>
      </c>
      <c r="AA21" s="42">
        <v>3224200</v>
      </c>
      <c r="AB21" s="32">
        <f t="shared" si="15"/>
        <v>226</v>
      </c>
      <c r="AC21" s="19">
        <f t="shared" si="16"/>
        <v>11393836</v>
      </c>
      <c r="AD21" s="19">
        <v>154</v>
      </c>
      <c r="AE21" s="19">
        <v>8008618</v>
      </c>
      <c r="AF21" s="19">
        <v>72</v>
      </c>
      <c r="AG21" s="20">
        <v>3385218</v>
      </c>
      <c r="AH21" s="47">
        <f t="shared" si="17"/>
        <v>251</v>
      </c>
      <c r="AI21" s="41">
        <f t="shared" si="18"/>
        <v>11363046</v>
      </c>
      <c r="AJ21" s="41">
        <v>170</v>
      </c>
      <c r="AK21" s="41">
        <v>7565966</v>
      </c>
      <c r="AL21" s="41">
        <v>81</v>
      </c>
      <c r="AM21" s="42">
        <v>3797080</v>
      </c>
      <c r="AN21" s="32">
        <f t="shared" si="19"/>
        <v>232</v>
      </c>
      <c r="AO21" s="19">
        <f t="shared" si="19"/>
        <v>9725978</v>
      </c>
      <c r="AP21" s="19">
        <v>161</v>
      </c>
      <c r="AQ21" s="19">
        <v>5543967</v>
      </c>
      <c r="AR21" s="19">
        <v>71</v>
      </c>
      <c r="AS21" s="20">
        <v>4182011</v>
      </c>
      <c r="AT21" s="4"/>
      <c r="AU21" s="4"/>
      <c r="AV21" s="4"/>
      <c r="AW21" s="4"/>
      <c r="AX21" s="4"/>
    </row>
    <row r="22" spans="1:50" ht="24" customHeight="1">
      <c r="A22" s="86"/>
      <c r="B22" s="89"/>
      <c r="C22" s="56" t="s">
        <v>16</v>
      </c>
      <c r="D22" s="71">
        <f t="shared" si="7"/>
        <v>513</v>
      </c>
      <c r="E22" s="72">
        <f t="shared" si="8"/>
        <v>26364551</v>
      </c>
      <c r="F22" s="72">
        <v>348</v>
      </c>
      <c r="G22" s="72">
        <v>17910500</v>
      </c>
      <c r="H22" s="72">
        <v>165</v>
      </c>
      <c r="I22" s="73">
        <v>8454051</v>
      </c>
      <c r="J22" s="47">
        <f t="shared" si="9"/>
        <v>521</v>
      </c>
      <c r="K22" s="41">
        <f t="shared" si="10"/>
        <v>25994198</v>
      </c>
      <c r="L22" s="41">
        <v>342</v>
      </c>
      <c r="M22" s="41">
        <v>18784751</v>
      </c>
      <c r="N22" s="41">
        <v>179</v>
      </c>
      <c r="O22" s="42">
        <v>7209447</v>
      </c>
      <c r="P22" s="32">
        <f t="shared" si="11"/>
        <v>526</v>
      </c>
      <c r="Q22" s="19">
        <f t="shared" si="12"/>
        <v>23836342</v>
      </c>
      <c r="R22" s="19">
        <v>362</v>
      </c>
      <c r="S22" s="19">
        <v>17429950</v>
      </c>
      <c r="T22" s="19">
        <v>164</v>
      </c>
      <c r="U22" s="20">
        <v>6406392</v>
      </c>
      <c r="V22" s="47">
        <f t="shared" si="13"/>
        <v>546</v>
      </c>
      <c r="W22" s="41">
        <f t="shared" si="14"/>
        <v>26187107</v>
      </c>
      <c r="X22" s="41">
        <v>391</v>
      </c>
      <c r="Y22" s="41">
        <v>19960654</v>
      </c>
      <c r="Z22" s="41">
        <v>155</v>
      </c>
      <c r="AA22" s="42">
        <v>6226453</v>
      </c>
      <c r="AB22" s="32">
        <f t="shared" si="15"/>
        <v>561</v>
      </c>
      <c r="AC22" s="19">
        <f t="shared" si="16"/>
        <v>32356793</v>
      </c>
      <c r="AD22" s="19">
        <v>397</v>
      </c>
      <c r="AE22" s="19">
        <v>22080836</v>
      </c>
      <c r="AF22" s="19">
        <v>164</v>
      </c>
      <c r="AG22" s="20">
        <v>10275957</v>
      </c>
      <c r="AH22" s="47">
        <f t="shared" si="17"/>
        <v>620</v>
      </c>
      <c r="AI22" s="41">
        <f t="shared" si="18"/>
        <v>31168175</v>
      </c>
      <c r="AJ22" s="41">
        <v>434</v>
      </c>
      <c r="AK22" s="41">
        <v>21521820</v>
      </c>
      <c r="AL22" s="41">
        <v>186</v>
      </c>
      <c r="AM22" s="42">
        <v>9646355</v>
      </c>
      <c r="AN22" s="32">
        <f t="shared" si="19"/>
        <v>629</v>
      </c>
      <c r="AO22" s="19">
        <f t="shared" si="19"/>
        <v>32454119</v>
      </c>
      <c r="AP22" s="19">
        <v>440</v>
      </c>
      <c r="AQ22" s="19">
        <v>22470005</v>
      </c>
      <c r="AR22" s="19">
        <v>189</v>
      </c>
      <c r="AS22" s="20">
        <v>9984114</v>
      </c>
      <c r="AT22" s="4"/>
      <c r="AU22" s="4"/>
      <c r="AV22" s="4"/>
      <c r="AW22" s="4"/>
      <c r="AX22" s="4"/>
    </row>
    <row r="23" spans="1:50" ht="24" customHeight="1">
      <c r="A23" s="86"/>
      <c r="B23" s="89"/>
      <c r="C23" s="56" t="s">
        <v>17</v>
      </c>
      <c r="D23" s="71">
        <f t="shared" si="7"/>
        <v>95</v>
      </c>
      <c r="E23" s="72">
        <f t="shared" si="8"/>
        <v>5025727</v>
      </c>
      <c r="F23" s="72">
        <v>70</v>
      </c>
      <c r="G23" s="72">
        <v>3877246</v>
      </c>
      <c r="H23" s="72">
        <v>25</v>
      </c>
      <c r="I23" s="73">
        <v>1148481</v>
      </c>
      <c r="J23" s="47">
        <f t="shared" si="9"/>
        <v>92</v>
      </c>
      <c r="K23" s="41">
        <f t="shared" si="10"/>
        <v>5251584</v>
      </c>
      <c r="L23" s="41">
        <v>62</v>
      </c>
      <c r="M23" s="41">
        <v>3718377</v>
      </c>
      <c r="N23" s="41">
        <v>30</v>
      </c>
      <c r="O23" s="42">
        <v>1533207</v>
      </c>
      <c r="P23" s="32">
        <f t="shared" si="11"/>
        <v>84</v>
      </c>
      <c r="Q23" s="19">
        <f t="shared" si="12"/>
        <v>4563589</v>
      </c>
      <c r="R23" s="19">
        <v>52</v>
      </c>
      <c r="S23" s="19">
        <v>3184399</v>
      </c>
      <c r="T23" s="19">
        <v>32</v>
      </c>
      <c r="U23" s="20">
        <v>1379190</v>
      </c>
      <c r="V23" s="47">
        <f t="shared" si="13"/>
        <v>95</v>
      </c>
      <c r="W23" s="41">
        <f t="shared" si="14"/>
        <v>5327765</v>
      </c>
      <c r="X23" s="41">
        <v>57</v>
      </c>
      <c r="Y23" s="41">
        <v>3575761</v>
      </c>
      <c r="Z23" s="41">
        <v>38</v>
      </c>
      <c r="AA23" s="42">
        <v>1752004</v>
      </c>
      <c r="AB23" s="32">
        <f t="shared" si="15"/>
        <v>98</v>
      </c>
      <c r="AC23" s="19">
        <f t="shared" si="16"/>
        <v>5952138</v>
      </c>
      <c r="AD23" s="19">
        <v>62</v>
      </c>
      <c r="AE23" s="19">
        <v>4350938</v>
      </c>
      <c r="AF23" s="19">
        <v>36</v>
      </c>
      <c r="AG23" s="20">
        <v>1601200</v>
      </c>
      <c r="AH23" s="47">
        <f t="shared" si="17"/>
        <v>86</v>
      </c>
      <c r="AI23" s="41">
        <f t="shared" si="18"/>
        <v>5626075</v>
      </c>
      <c r="AJ23" s="41">
        <v>61</v>
      </c>
      <c r="AK23" s="41">
        <v>4153843</v>
      </c>
      <c r="AL23" s="41">
        <v>25</v>
      </c>
      <c r="AM23" s="42">
        <v>1472232</v>
      </c>
      <c r="AN23" s="32">
        <f t="shared" si="19"/>
        <v>97</v>
      </c>
      <c r="AO23" s="19">
        <f t="shared" si="19"/>
        <v>6084813</v>
      </c>
      <c r="AP23" s="19">
        <v>57</v>
      </c>
      <c r="AQ23" s="19">
        <v>4166715</v>
      </c>
      <c r="AR23" s="19">
        <v>40</v>
      </c>
      <c r="AS23" s="20">
        <v>1918098</v>
      </c>
      <c r="AT23" s="4"/>
      <c r="AU23" s="4"/>
      <c r="AV23" s="4"/>
      <c r="AW23" s="4"/>
      <c r="AX23" s="4"/>
    </row>
    <row r="24" spans="1:50" ht="24" customHeight="1">
      <c r="A24" s="86"/>
      <c r="B24" s="89"/>
      <c r="C24" s="56" t="s">
        <v>18</v>
      </c>
      <c r="D24" s="71">
        <f t="shared" si="7"/>
        <v>497</v>
      </c>
      <c r="E24" s="72">
        <f t="shared" si="8"/>
        <v>27792027</v>
      </c>
      <c r="F24" s="72">
        <v>370</v>
      </c>
      <c r="G24" s="72">
        <v>22045229</v>
      </c>
      <c r="H24" s="72">
        <v>127</v>
      </c>
      <c r="I24" s="73">
        <v>5746798</v>
      </c>
      <c r="J24" s="47">
        <f t="shared" si="9"/>
        <v>571</v>
      </c>
      <c r="K24" s="41">
        <f t="shared" si="10"/>
        <v>27518331</v>
      </c>
      <c r="L24" s="41">
        <v>414</v>
      </c>
      <c r="M24" s="41">
        <v>20841300</v>
      </c>
      <c r="N24" s="41">
        <v>157</v>
      </c>
      <c r="O24" s="42">
        <v>6677031</v>
      </c>
      <c r="P24" s="32">
        <f t="shared" si="11"/>
        <v>500</v>
      </c>
      <c r="Q24" s="19">
        <f t="shared" si="12"/>
        <v>25561673</v>
      </c>
      <c r="R24" s="19">
        <v>401</v>
      </c>
      <c r="S24" s="19">
        <v>20223991</v>
      </c>
      <c r="T24" s="19">
        <v>99</v>
      </c>
      <c r="U24" s="20">
        <v>5337682</v>
      </c>
      <c r="V24" s="47">
        <f t="shared" si="13"/>
        <v>497</v>
      </c>
      <c r="W24" s="41">
        <f t="shared" si="14"/>
        <v>25592794</v>
      </c>
      <c r="X24" s="41">
        <v>386</v>
      </c>
      <c r="Y24" s="41">
        <v>20305948</v>
      </c>
      <c r="Z24" s="41">
        <v>111</v>
      </c>
      <c r="AA24" s="42">
        <v>5286846</v>
      </c>
      <c r="AB24" s="32">
        <f t="shared" si="15"/>
        <v>529</v>
      </c>
      <c r="AC24" s="19">
        <f t="shared" si="16"/>
        <v>29426826</v>
      </c>
      <c r="AD24" s="19">
        <v>417</v>
      </c>
      <c r="AE24" s="19">
        <v>23306648</v>
      </c>
      <c r="AF24" s="19">
        <v>112</v>
      </c>
      <c r="AG24" s="20">
        <v>6120178</v>
      </c>
      <c r="AH24" s="47">
        <f t="shared" si="17"/>
        <v>575</v>
      </c>
      <c r="AI24" s="41">
        <f t="shared" si="18"/>
        <v>33173515</v>
      </c>
      <c r="AJ24" s="41">
        <v>430</v>
      </c>
      <c r="AK24" s="41">
        <v>25894967</v>
      </c>
      <c r="AL24" s="41">
        <v>145</v>
      </c>
      <c r="AM24" s="42">
        <v>7278548</v>
      </c>
      <c r="AN24" s="32">
        <f t="shared" si="19"/>
        <v>578</v>
      </c>
      <c r="AO24" s="19">
        <f t="shared" si="19"/>
        <v>33653914</v>
      </c>
      <c r="AP24" s="19">
        <v>447</v>
      </c>
      <c r="AQ24" s="19">
        <v>27529585</v>
      </c>
      <c r="AR24" s="19">
        <v>131</v>
      </c>
      <c r="AS24" s="20">
        <v>6124329</v>
      </c>
      <c r="AT24" s="4"/>
      <c r="AU24" s="4"/>
      <c r="AV24" s="4"/>
      <c r="AW24" s="4"/>
      <c r="AX24" s="4"/>
    </row>
    <row r="25" spans="1:50" ht="24" customHeight="1">
      <c r="A25" s="86"/>
      <c r="B25" s="89"/>
      <c r="C25" s="56" t="s">
        <v>19</v>
      </c>
      <c r="D25" s="71">
        <f t="shared" si="7"/>
        <v>1003</v>
      </c>
      <c r="E25" s="72">
        <f t="shared" si="8"/>
        <v>46631315</v>
      </c>
      <c r="F25" s="72">
        <v>598</v>
      </c>
      <c r="G25" s="72">
        <v>30326732</v>
      </c>
      <c r="H25" s="72">
        <v>405</v>
      </c>
      <c r="I25" s="73">
        <v>16304583</v>
      </c>
      <c r="J25" s="47">
        <f t="shared" si="9"/>
        <v>991</v>
      </c>
      <c r="K25" s="41">
        <f t="shared" si="10"/>
        <v>44800264</v>
      </c>
      <c r="L25" s="41">
        <v>603</v>
      </c>
      <c r="M25" s="41">
        <v>29128520</v>
      </c>
      <c r="N25" s="41">
        <v>388</v>
      </c>
      <c r="O25" s="42">
        <v>15671744</v>
      </c>
      <c r="P25" s="32">
        <f t="shared" si="11"/>
        <v>876</v>
      </c>
      <c r="Q25" s="19">
        <f t="shared" si="12"/>
        <v>39167676</v>
      </c>
      <c r="R25" s="19">
        <v>530</v>
      </c>
      <c r="S25" s="19">
        <v>27371941</v>
      </c>
      <c r="T25" s="19">
        <v>346</v>
      </c>
      <c r="U25" s="20">
        <v>11795735</v>
      </c>
      <c r="V25" s="47">
        <f t="shared" si="13"/>
        <v>779</v>
      </c>
      <c r="W25" s="41">
        <f t="shared" si="14"/>
        <v>36648059</v>
      </c>
      <c r="X25" s="41">
        <v>499</v>
      </c>
      <c r="Y25" s="41">
        <v>25690093</v>
      </c>
      <c r="Z25" s="41">
        <v>280</v>
      </c>
      <c r="AA25" s="42">
        <v>10957966</v>
      </c>
      <c r="AB25" s="32">
        <f t="shared" si="15"/>
        <v>800</v>
      </c>
      <c r="AC25" s="19">
        <f t="shared" si="16"/>
        <v>35558909</v>
      </c>
      <c r="AD25" s="19">
        <v>493</v>
      </c>
      <c r="AE25" s="19">
        <v>22935138</v>
      </c>
      <c r="AF25" s="19">
        <v>307</v>
      </c>
      <c r="AG25" s="20">
        <v>12623771</v>
      </c>
      <c r="AH25" s="47">
        <f t="shared" si="17"/>
        <v>703</v>
      </c>
      <c r="AI25" s="41">
        <f t="shared" si="18"/>
        <v>34005366</v>
      </c>
      <c r="AJ25" s="41">
        <v>451</v>
      </c>
      <c r="AK25" s="41">
        <v>23209440</v>
      </c>
      <c r="AL25" s="41">
        <v>252</v>
      </c>
      <c r="AM25" s="42">
        <v>10795926</v>
      </c>
      <c r="AN25" s="32">
        <f t="shared" si="19"/>
        <v>779</v>
      </c>
      <c r="AO25" s="19">
        <f t="shared" si="19"/>
        <v>37251678</v>
      </c>
      <c r="AP25" s="19">
        <v>512</v>
      </c>
      <c r="AQ25" s="19">
        <v>24766323</v>
      </c>
      <c r="AR25" s="19">
        <v>267</v>
      </c>
      <c r="AS25" s="20">
        <v>12485355</v>
      </c>
      <c r="AT25" s="4"/>
      <c r="AU25" s="4"/>
      <c r="AV25" s="4"/>
      <c r="AW25" s="4"/>
      <c r="AX25" s="4"/>
    </row>
    <row r="26" spans="1:50" ht="24" customHeight="1">
      <c r="A26" s="86"/>
      <c r="B26" s="89"/>
      <c r="C26" s="56" t="s">
        <v>21</v>
      </c>
      <c r="D26" s="71">
        <f t="shared" si="7"/>
        <v>728</v>
      </c>
      <c r="E26" s="72">
        <f t="shared" si="8"/>
        <v>34596365</v>
      </c>
      <c r="F26" s="72">
        <v>435</v>
      </c>
      <c r="G26" s="72">
        <v>20499788</v>
      </c>
      <c r="H26" s="72">
        <v>293</v>
      </c>
      <c r="I26" s="73">
        <v>14096577</v>
      </c>
      <c r="J26" s="47">
        <f t="shared" si="9"/>
        <v>773</v>
      </c>
      <c r="K26" s="41">
        <f t="shared" si="10"/>
        <v>37055077</v>
      </c>
      <c r="L26" s="41">
        <v>487</v>
      </c>
      <c r="M26" s="41">
        <v>23730712</v>
      </c>
      <c r="N26" s="41">
        <v>286</v>
      </c>
      <c r="O26" s="42">
        <v>13324365</v>
      </c>
      <c r="P26" s="32">
        <f t="shared" si="11"/>
        <v>753</v>
      </c>
      <c r="Q26" s="19">
        <f t="shared" si="12"/>
        <v>37029653</v>
      </c>
      <c r="R26" s="19">
        <v>467</v>
      </c>
      <c r="S26" s="19">
        <v>22385497</v>
      </c>
      <c r="T26" s="19">
        <v>286</v>
      </c>
      <c r="U26" s="20">
        <v>14644156</v>
      </c>
      <c r="V26" s="47">
        <f t="shared" si="13"/>
        <v>745</v>
      </c>
      <c r="W26" s="41">
        <f t="shared" si="14"/>
        <v>35810377</v>
      </c>
      <c r="X26" s="41">
        <v>455</v>
      </c>
      <c r="Y26" s="41">
        <v>20855221</v>
      </c>
      <c r="Z26" s="41">
        <v>290</v>
      </c>
      <c r="AA26" s="42">
        <v>14955156</v>
      </c>
      <c r="AB26" s="32">
        <f t="shared" si="15"/>
        <v>758</v>
      </c>
      <c r="AC26" s="19">
        <f t="shared" si="16"/>
        <v>37750545</v>
      </c>
      <c r="AD26" s="19">
        <v>482</v>
      </c>
      <c r="AE26" s="19">
        <v>24281789</v>
      </c>
      <c r="AF26" s="19">
        <v>276</v>
      </c>
      <c r="AG26" s="20">
        <v>13468756</v>
      </c>
      <c r="AH26" s="47">
        <f t="shared" si="17"/>
        <v>695</v>
      </c>
      <c r="AI26" s="41">
        <f t="shared" si="18"/>
        <v>39885597</v>
      </c>
      <c r="AJ26" s="41">
        <v>456</v>
      </c>
      <c r="AK26" s="41">
        <v>26584775</v>
      </c>
      <c r="AL26" s="41">
        <v>239</v>
      </c>
      <c r="AM26" s="42">
        <v>13300822</v>
      </c>
      <c r="AN26" s="32">
        <f t="shared" si="19"/>
        <v>797</v>
      </c>
      <c r="AO26" s="19">
        <f t="shared" si="19"/>
        <v>44637584</v>
      </c>
      <c r="AP26" s="19">
        <v>509</v>
      </c>
      <c r="AQ26" s="19">
        <v>27839525</v>
      </c>
      <c r="AR26" s="19">
        <v>288</v>
      </c>
      <c r="AS26" s="20">
        <v>16798059</v>
      </c>
      <c r="AT26" s="4"/>
      <c r="AU26" s="4"/>
      <c r="AV26" s="4"/>
      <c r="AW26" s="4"/>
      <c r="AX26" s="4"/>
    </row>
    <row r="27" spans="1:50" ht="24" customHeight="1">
      <c r="A27" s="86"/>
      <c r="B27" s="89"/>
      <c r="C27" s="56" t="s">
        <v>23</v>
      </c>
      <c r="D27" s="71">
        <f t="shared" si="7"/>
        <v>92</v>
      </c>
      <c r="E27" s="72">
        <f t="shared" si="8"/>
        <v>4499109</v>
      </c>
      <c r="F27" s="72">
        <v>62</v>
      </c>
      <c r="G27" s="72">
        <v>3346677</v>
      </c>
      <c r="H27" s="72">
        <v>30</v>
      </c>
      <c r="I27" s="73">
        <v>1152432</v>
      </c>
      <c r="J27" s="47">
        <f t="shared" si="9"/>
        <v>73</v>
      </c>
      <c r="K27" s="41">
        <f t="shared" si="10"/>
        <v>3603753</v>
      </c>
      <c r="L27" s="41">
        <v>50</v>
      </c>
      <c r="M27" s="41">
        <v>2801594</v>
      </c>
      <c r="N27" s="41">
        <v>23</v>
      </c>
      <c r="O27" s="42">
        <v>802159</v>
      </c>
      <c r="P27" s="32">
        <f t="shared" si="11"/>
        <v>87</v>
      </c>
      <c r="Q27" s="19">
        <f t="shared" si="12"/>
        <v>4025696</v>
      </c>
      <c r="R27" s="19">
        <v>57</v>
      </c>
      <c r="S27" s="19">
        <v>2681082</v>
      </c>
      <c r="T27" s="19">
        <v>30</v>
      </c>
      <c r="U27" s="20">
        <v>1344614</v>
      </c>
      <c r="V27" s="47">
        <f t="shared" si="13"/>
        <v>75</v>
      </c>
      <c r="W27" s="41">
        <f t="shared" si="14"/>
        <v>3770105</v>
      </c>
      <c r="X27" s="41">
        <v>47</v>
      </c>
      <c r="Y27" s="41">
        <v>2450105</v>
      </c>
      <c r="Z27" s="41">
        <v>28</v>
      </c>
      <c r="AA27" s="42">
        <v>1320000</v>
      </c>
      <c r="AB27" s="32">
        <f t="shared" si="15"/>
        <v>81</v>
      </c>
      <c r="AC27" s="19">
        <f t="shared" si="16"/>
        <v>3854085</v>
      </c>
      <c r="AD27" s="19">
        <v>62</v>
      </c>
      <c r="AE27" s="19">
        <v>2897158</v>
      </c>
      <c r="AF27" s="19">
        <v>19</v>
      </c>
      <c r="AG27" s="20">
        <v>956927</v>
      </c>
      <c r="AH27" s="47">
        <f t="shared" si="17"/>
        <v>120</v>
      </c>
      <c r="AI27" s="41">
        <f t="shared" si="18"/>
        <v>6008470</v>
      </c>
      <c r="AJ27" s="41">
        <v>86</v>
      </c>
      <c r="AK27" s="41">
        <v>4590653</v>
      </c>
      <c r="AL27" s="41">
        <v>34</v>
      </c>
      <c r="AM27" s="42">
        <v>1417817</v>
      </c>
      <c r="AN27" s="32">
        <f t="shared" si="19"/>
        <v>85</v>
      </c>
      <c r="AO27" s="19">
        <f t="shared" si="19"/>
        <v>5859839</v>
      </c>
      <c r="AP27" s="19">
        <v>58</v>
      </c>
      <c r="AQ27" s="19">
        <v>3481284</v>
      </c>
      <c r="AR27" s="19">
        <v>27</v>
      </c>
      <c r="AS27" s="20">
        <v>2378555</v>
      </c>
      <c r="AT27" s="4"/>
      <c r="AU27" s="4"/>
      <c r="AV27" s="4"/>
      <c r="AW27" s="4"/>
      <c r="AX27" s="4"/>
    </row>
    <row r="28" spans="1:50" ht="24" customHeight="1">
      <c r="A28" s="86"/>
      <c r="B28" s="89"/>
      <c r="C28" s="56" t="s">
        <v>24</v>
      </c>
      <c r="D28" s="71">
        <f t="shared" si="7"/>
        <v>11</v>
      </c>
      <c r="E28" s="72">
        <f t="shared" si="8"/>
        <v>600658</v>
      </c>
      <c r="F28" s="72">
        <v>7</v>
      </c>
      <c r="G28" s="72">
        <v>269508</v>
      </c>
      <c r="H28" s="72">
        <v>4</v>
      </c>
      <c r="I28" s="73">
        <v>331150</v>
      </c>
      <c r="J28" s="47">
        <f t="shared" si="9"/>
        <v>8</v>
      </c>
      <c r="K28" s="41">
        <f t="shared" si="10"/>
        <v>495349</v>
      </c>
      <c r="L28" s="41">
        <v>6</v>
      </c>
      <c r="M28" s="41">
        <v>364360</v>
      </c>
      <c r="N28" s="41">
        <v>2</v>
      </c>
      <c r="O28" s="42">
        <v>130989</v>
      </c>
      <c r="P28" s="32">
        <f t="shared" si="11"/>
        <v>4</v>
      </c>
      <c r="Q28" s="19">
        <f t="shared" si="12"/>
        <v>263877</v>
      </c>
      <c r="R28" s="19">
        <v>4</v>
      </c>
      <c r="S28" s="19">
        <v>232885</v>
      </c>
      <c r="T28" s="19">
        <v>0</v>
      </c>
      <c r="U28" s="20">
        <v>30992</v>
      </c>
      <c r="V28" s="47">
        <f t="shared" si="13"/>
        <v>4</v>
      </c>
      <c r="W28" s="41">
        <f t="shared" si="14"/>
        <v>208722</v>
      </c>
      <c r="X28" s="41">
        <v>4</v>
      </c>
      <c r="Y28" s="41">
        <v>208722</v>
      </c>
      <c r="Z28" s="41">
        <v>0</v>
      </c>
      <c r="AA28" s="42">
        <v>0</v>
      </c>
      <c r="AB28" s="32">
        <f t="shared" si="15"/>
        <v>6</v>
      </c>
      <c r="AC28" s="19">
        <f t="shared" si="16"/>
        <v>289678</v>
      </c>
      <c r="AD28" s="19">
        <v>4</v>
      </c>
      <c r="AE28" s="19">
        <v>41631</v>
      </c>
      <c r="AF28" s="19">
        <v>2</v>
      </c>
      <c r="AG28" s="20">
        <v>248047</v>
      </c>
      <c r="AH28" s="47">
        <f t="shared" si="17"/>
        <v>1</v>
      </c>
      <c r="AI28" s="41">
        <f t="shared" si="18"/>
        <v>253293</v>
      </c>
      <c r="AJ28" s="41">
        <v>0</v>
      </c>
      <c r="AK28" s="41">
        <v>89348</v>
      </c>
      <c r="AL28" s="41">
        <v>1</v>
      </c>
      <c r="AM28" s="42">
        <v>163945</v>
      </c>
      <c r="AN28" s="32">
        <f t="shared" si="19"/>
        <v>6</v>
      </c>
      <c r="AO28" s="19">
        <f t="shared" si="19"/>
        <v>588606</v>
      </c>
      <c r="AP28" s="19">
        <v>4</v>
      </c>
      <c r="AQ28" s="19">
        <v>495614</v>
      </c>
      <c r="AR28" s="19">
        <v>2</v>
      </c>
      <c r="AS28" s="20">
        <v>92992</v>
      </c>
      <c r="AT28" s="4"/>
      <c r="AU28" s="4"/>
      <c r="AV28" s="4"/>
      <c r="AW28" s="4"/>
      <c r="AX28" s="4"/>
    </row>
    <row r="29" spans="1:50" ht="28.9" customHeight="1">
      <c r="A29" s="85" t="s">
        <v>49</v>
      </c>
      <c r="B29" s="87" t="s">
        <v>103</v>
      </c>
      <c r="C29" s="55" t="s">
        <v>1</v>
      </c>
      <c r="D29" s="68">
        <f t="shared" ref="D29:I29" si="22">SUM(D30:D41)</f>
        <v>48446</v>
      </c>
      <c r="E29" s="69">
        <f t="shared" si="22"/>
        <v>2189861394</v>
      </c>
      <c r="F29" s="69">
        <f t="shared" si="22"/>
        <v>30600</v>
      </c>
      <c r="G29" s="69">
        <f t="shared" si="22"/>
        <v>1450575736</v>
      </c>
      <c r="H29" s="69">
        <f t="shared" si="22"/>
        <v>17846</v>
      </c>
      <c r="I29" s="70">
        <f t="shared" si="22"/>
        <v>739285658</v>
      </c>
      <c r="J29" s="46">
        <f t="shared" ref="J29:O29" si="23">SUM(J30:J41)</f>
        <v>49272</v>
      </c>
      <c r="K29" s="39">
        <f t="shared" si="23"/>
        <v>2195077512</v>
      </c>
      <c r="L29" s="39">
        <f t="shared" si="23"/>
        <v>31012</v>
      </c>
      <c r="M29" s="39">
        <f t="shared" si="23"/>
        <v>1458064564</v>
      </c>
      <c r="N29" s="39">
        <f t="shared" si="23"/>
        <v>18260</v>
      </c>
      <c r="O29" s="40">
        <f t="shared" si="23"/>
        <v>737012948</v>
      </c>
      <c r="P29" s="31">
        <f>SUM(P30:P41)</f>
        <v>47265</v>
      </c>
      <c r="Q29" s="17">
        <f t="shared" ref="Q29:U29" si="24">SUM(Q30:Q41)</f>
        <v>2043240185</v>
      </c>
      <c r="R29" s="17">
        <f>SUM(R30:R41)</f>
        <v>30242</v>
      </c>
      <c r="S29" s="17">
        <f t="shared" si="24"/>
        <v>1377376992</v>
      </c>
      <c r="T29" s="17">
        <f t="shared" si="24"/>
        <v>17023</v>
      </c>
      <c r="U29" s="18">
        <f t="shared" si="24"/>
        <v>665863193</v>
      </c>
      <c r="V29" s="46">
        <f t="shared" ref="V29:AA29" si="25">SUM(V30:V41)</f>
        <v>47372</v>
      </c>
      <c r="W29" s="39">
        <f t="shared" si="25"/>
        <v>2037623974</v>
      </c>
      <c r="X29" s="39">
        <f t="shared" si="25"/>
        <v>30534</v>
      </c>
      <c r="Y29" s="39">
        <f t="shared" si="25"/>
        <v>1366087497</v>
      </c>
      <c r="Z29" s="39">
        <f t="shared" si="25"/>
        <v>16838</v>
      </c>
      <c r="AA29" s="40">
        <f t="shared" si="25"/>
        <v>671536477</v>
      </c>
      <c r="AB29" s="31">
        <f t="shared" ref="AB29:AG29" si="26">SUM(AB30:AB41)</f>
        <v>47901</v>
      </c>
      <c r="AC29" s="17">
        <f t="shared" si="26"/>
        <v>2145190399</v>
      </c>
      <c r="AD29" s="17">
        <f t="shared" si="26"/>
        <v>31270</v>
      </c>
      <c r="AE29" s="17">
        <f t="shared" si="26"/>
        <v>1467693754</v>
      </c>
      <c r="AF29" s="17">
        <f t="shared" si="26"/>
        <v>16631</v>
      </c>
      <c r="AG29" s="18">
        <f t="shared" si="26"/>
        <v>677496645</v>
      </c>
      <c r="AH29" s="46">
        <f t="shared" ref="AH29:AM29" si="27">SUM(AH30:AH41)</f>
        <v>48900</v>
      </c>
      <c r="AI29" s="39">
        <f t="shared" si="27"/>
        <v>2274032334</v>
      </c>
      <c r="AJ29" s="39">
        <f t="shared" si="27"/>
        <v>32067</v>
      </c>
      <c r="AK29" s="39">
        <f t="shared" si="27"/>
        <v>1544058317</v>
      </c>
      <c r="AL29" s="39">
        <f t="shared" si="27"/>
        <v>16833</v>
      </c>
      <c r="AM29" s="40">
        <f t="shared" si="27"/>
        <v>729974017</v>
      </c>
      <c r="AN29" s="31">
        <f t="shared" ref="AN29:AS29" si="28">SUM(AN30:AN41)</f>
        <v>51304</v>
      </c>
      <c r="AO29" s="17">
        <f t="shared" si="28"/>
        <v>2329142094</v>
      </c>
      <c r="AP29" s="17">
        <f t="shared" si="28"/>
        <v>34080</v>
      </c>
      <c r="AQ29" s="17">
        <f t="shared" si="28"/>
        <v>1595593302</v>
      </c>
      <c r="AR29" s="17">
        <f t="shared" si="28"/>
        <v>17224</v>
      </c>
      <c r="AS29" s="18">
        <f t="shared" si="28"/>
        <v>733548792</v>
      </c>
      <c r="AT29" s="4"/>
      <c r="AU29" s="4"/>
      <c r="AV29" s="4"/>
      <c r="AW29" s="4"/>
      <c r="AX29" s="4"/>
    </row>
    <row r="30" spans="1:50" ht="28.9" customHeight="1">
      <c r="A30" s="90"/>
      <c r="B30" s="91"/>
      <c r="C30" s="56" t="s">
        <v>66</v>
      </c>
      <c r="D30" s="71">
        <f t="shared" ref="D30:D41" si="29">F30+H30</f>
        <v>0</v>
      </c>
      <c r="E30" s="72">
        <f t="shared" ref="E30:E41" si="30">G30+I30</f>
        <v>0</v>
      </c>
      <c r="F30" s="72">
        <v>0</v>
      </c>
      <c r="G30" s="72">
        <v>0</v>
      </c>
      <c r="H30" s="72">
        <v>0</v>
      </c>
      <c r="I30" s="73">
        <v>0</v>
      </c>
      <c r="J30" s="47">
        <f t="shared" ref="J30:J41" si="31">L30+N30</f>
        <v>0</v>
      </c>
      <c r="K30" s="41">
        <f t="shared" ref="K30:K41" si="32">M30+O30</f>
        <v>0</v>
      </c>
      <c r="L30" s="41">
        <v>0</v>
      </c>
      <c r="M30" s="41">
        <v>0</v>
      </c>
      <c r="N30" s="41">
        <v>0</v>
      </c>
      <c r="O30" s="42">
        <v>0</v>
      </c>
      <c r="P30" s="32">
        <f t="shared" ref="P30:P41" si="33">R30+T30</f>
        <v>0</v>
      </c>
      <c r="Q30" s="19">
        <f t="shared" ref="Q30:Q41" si="34">S30+U30</f>
        <v>0</v>
      </c>
      <c r="R30" s="19">
        <v>0</v>
      </c>
      <c r="S30" s="19">
        <v>0</v>
      </c>
      <c r="T30" s="19">
        <v>0</v>
      </c>
      <c r="U30" s="20">
        <v>0</v>
      </c>
      <c r="V30" s="47">
        <f t="shared" ref="V30:V41" si="35">X30+Z30</f>
        <v>0</v>
      </c>
      <c r="W30" s="41">
        <f t="shared" ref="W30:W41" si="36">Y30+AA30</f>
        <v>0</v>
      </c>
      <c r="X30" s="41">
        <v>0</v>
      </c>
      <c r="Y30" s="41">
        <v>0</v>
      </c>
      <c r="Z30" s="41">
        <v>0</v>
      </c>
      <c r="AA30" s="42">
        <v>0</v>
      </c>
      <c r="AB30" s="32">
        <f t="shared" ref="AB30:AB41" si="37">AD30+AF30</f>
        <v>0</v>
      </c>
      <c r="AC30" s="19">
        <f t="shared" ref="AC30:AC41" si="38">AE30+AG30</f>
        <v>0</v>
      </c>
      <c r="AD30" s="19">
        <v>0</v>
      </c>
      <c r="AE30" s="19">
        <v>0</v>
      </c>
      <c r="AF30" s="19">
        <v>0</v>
      </c>
      <c r="AG30" s="20">
        <v>0</v>
      </c>
      <c r="AH30" s="47">
        <f t="shared" ref="AH30:AH41" si="39">AJ30+AL30</f>
        <v>2</v>
      </c>
      <c r="AI30" s="41">
        <f t="shared" ref="AI30:AI41" si="40">AK30+AM30</f>
        <v>25209</v>
      </c>
      <c r="AJ30" s="41">
        <v>2</v>
      </c>
      <c r="AK30" s="41">
        <v>25209</v>
      </c>
      <c r="AL30" s="41">
        <v>0</v>
      </c>
      <c r="AM30" s="42">
        <v>0</v>
      </c>
      <c r="AN30" s="32">
        <f t="shared" ref="AN30:AO41" si="41">AP30+AR30</f>
        <v>0</v>
      </c>
      <c r="AO30" s="19">
        <f t="shared" si="41"/>
        <v>0</v>
      </c>
      <c r="AP30" s="19">
        <v>0</v>
      </c>
      <c r="AQ30" s="19">
        <v>0</v>
      </c>
      <c r="AR30" s="19">
        <v>0</v>
      </c>
      <c r="AS30" s="20">
        <v>0</v>
      </c>
      <c r="AT30" s="4"/>
      <c r="AU30" s="4"/>
      <c r="AV30" s="4"/>
      <c r="AW30" s="4"/>
      <c r="AX30" s="4"/>
    </row>
    <row r="31" spans="1:50" ht="28.9" customHeight="1">
      <c r="A31" s="90"/>
      <c r="B31" s="91"/>
      <c r="C31" s="57" t="s">
        <v>35</v>
      </c>
      <c r="D31" s="71">
        <f t="shared" si="29"/>
        <v>1155</v>
      </c>
      <c r="E31" s="72">
        <f t="shared" si="30"/>
        <v>28695738</v>
      </c>
      <c r="F31" s="72">
        <v>740</v>
      </c>
      <c r="G31" s="72">
        <v>20151201</v>
      </c>
      <c r="H31" s="72">
        <v>415</v>
      </c>
      <c r="I31" s="73">
        <v>8544537</v>
      </c>
      <c r="J31" s="47">
        <f t="shared" si="31"/>
        <v>1271</v>
      </c>
      <c r="K31" s="41">
        <f t="shared" si="32"/>
        <v>26579259</v>
      </c>
      <c r="L31" s="41">
        <v>854</v>
      </c>
      <c r="M31" s="41">
        <v>19299188</v>
      </c>
      <c r="N31" s="41">
        <v>417</v>
      </c>
      <c r="O31" s="42">
        <v>7280071</v>
      </c>
      <c r="P31" s="32">
        <f t="shared" si="33"/>
        <v>1383</v>
      </c>
      <c r="Q31" s="19">
        <f t="shared" si="34"/>
        <v>28094492</v>
      </c>
      <c r="R31" s="19">
        <v>925</v>
      </c>
      <c r="S31" s="19">
        <v>20380321</v>
      </c>
      <c r="T31" s="19">
        <v>458</v>
      </c>
      <c r="U31" s="20">
        <v>7714171</v>
      </c>
      <c r="V31" s="47">
        <f t="shared" si="35"/>
        <v>1344</v>
      </c>
      <c r="W31" s="41">
        <f t="shared" si="36"/>
        <v>29039739</v>
      </c>
      <c r="X31" s="41">
        <v>920</v>
      </c>
      <c r="Y31" s="41">
        <v>21625297</v>
      </c>
      <c r="Z31" s="41">
        <v>424</v>
      </c>
      <c r="AA31" s="42">
        <v>7414442</v>
      </c>
      <c r="AB31" s="32">
        <f t="shared" si="37"/>
        <v>1435</v>
      </c>
      <c r="AC31" s="19">
        <f t="shared" si="38"/>
        <v>31754215</v>
      </c>
      <c r="AD31" s="19">
        <v>976</v>
      </c>
      <c r="AE31" s="19">
        <v>23363928</v>
      </c>
      <c r="AF31" s="19">
        <v>459</v>
      </c>
      <c r="AG31" s="20">
        <v>8390287</v>
      </c>
      <c r="AH31" s="47">
        <f t="shared" si="39"/>
        <v>1594</v>
      </c>
      <c r="AI31" s="41">
        <f t="shared" si="40"/>
        <v>32687244</v>
      </c>
      <c r="AJ31" s="41">
        <f>14+1059</f>
        <v>1073</v>
      </c>
      <c r="AK31" s="41">
        <f>223165+23033235</f>
        <v>23256400</v>
      </c>
      <c r="AL31" s="41">
        <f>8+513</f>
        <v>521</v>
      </c>
      <c r="AM31" s="42">
        <f>199908+9230936</f>
        <v>9430844</v>
      </c>
      <c r="AN31" s="32">
        <f t="shared" si="41"/>
        <v>1687</v>
      </c>
      <c r="AO31" s="19">
        <f t="shared" si="41"/>
        <v>34723541</v>
      </c>
      <c r="AP31" s="19">
        <v>1188</v>
      </c>
      <c r="AQ31" s="19">
        <v>25560305</v>
      </c>
      <c r="AR31" s="19">
        <v>499</v>
      </c>
      <c r="AS31" s="20">
        <v>9163236</v>
      </c>
      <c r="AT31" s="4"/>
      <c r="AU31" s="4"/>
      <c r="AV31" s="4"/>
      <c r="AW31" s="4"/>
      <c r="AX31" s="4"/>
    </row>
    <row r="32" spans="1:50" ht="28.9" customHeight="1">
      <c r="A32" s="90"/>
      <c r="B32" s="91"/>
      <c r="C32" s="57" t="s">
        <v>36</v>
      </c>
      <c r="D32" s="71">
        <f t="shared" si="29"/>
        <v>5199</v>
      </c>
      <c r="E32" s="72">
        <f t="shared" si="30"/>
        <v>140451496</v>
      </c>
      <c r="F32" s="72">
        <v>3157</v>
      </c>
      <c r="G32" s="72">
        <v>91381122</v>
      </c>
      <c r="H32" s="72">
        <v>2042</v>
      </c>
      <c r="I32" s="73">
        <v>49070374</v>
      </c>
      <c r="J32" s="47">
        <f t="shared" si="31"/>
        <v>5312</v>
      </c>
      <c r="K32" s="41">
        <f t="shared" si="32"/>
        <v>143184255</v>
      </c>
      <c r="L32" s="41">
        <v>3262</v>
      </c>
      <c r="M32" s="41">
        <v>94598523</v>
      </c>
      <c r="N32" s="41">
        <v>2050</v>
      </c>
      <c r="O32" s="42">
        <v>48585732</v>
      </c>
      <c r="P32" s="32">
        <f t="shared" si="33"/>
        <v>5670</v>
      </c>
      <c r="Q32" s="19">
        <f t="shared" si="34"/>
        <v>145837477</v>
      </c>
      <c r="R32" s="19">
        <v>3441</v>
      </c>
      <c r="S32" s="19">
        <v>95397320</v>
      </c>
      <c r="T32" s="19">
        <v>2229</v>
      </c>
      <c r="U32" s="20">
        <v>50440157</v>
      </c>
      <c r="V32" s="47">
        <f t="shared" si="35"/>
        <v>5668</v>
      </c>
      <c r="W32" s="41">
        <f t="shared" si="36"/>
        <v>143757104</v>
      </c>
      <c r="X32" s="41">
        <v>3520</v>
      </c>
      <c r="Y32" s="41">
        <v>91585671</v>
      </c>
      <c r="Z32" s="41">
        <v>2148</v>
      </c>
      <c r="AA32" s="42">
        <v>52171433</v>
      </c>
      <c r="AB32" s="32">
        <f t="shared" si="37"/>
        <v>5794</v>
      </c>
      <c r="AC32" s="19">
        <f t="shared" si="38"/>
        <v>143954537</v>
      </c>
      <c r="AD32" s="19">
        <v>3606</v>
      </c>
      <c r="AE32" s="19">
        <v>94194136</v>
      </c>
      <c r="AF32" s="19">
        <v>2188</v>
      </c>
      <c r="AG32" s="20">
        <v>49760401</v>
      </c>
      <c r="AH32" s="47">
        <f t="shared" si="39"/>
        <v>5593</v>
      </c>
      <c r="AI32" s="41">
        <f t="shared" si="40"/>
        <v>141354020</v>
      </c>
      <c r="AJ32" s="41">
        <v>3481</v>
      </c>
      <c r="AK32" s="41">
        <v>92535875</v>
      </c>
      <c r="AL32" s="41">
        <v>2112</v>
      </c>
      <c r="AM32" s="42">
        <v>48818145</v>
      </c>
      <c r="AN32" s="32">
        <f t="shared" si="41"/>
        <v>5947</v>
      </c>
      <c r="AO32" s="19">
        <f t="shared" si="41"/>
        <v>145217615</v>
      </c>
      <c r="AP32" s="19">
        <v>3782</v>
      </c>
      <c r="AQ32" s="19">
        <v>98629003</v>
      </c>
      <c r="AR32" s="19">
        <v>2165</v>
      </c>
      <c r="AS32" s="20">
        <v>46588612</v>
      </c>
      <c r="AT32" s="4"/>
      <c r="AU32" s="4"/>
      <c r="AV32" s="4"/>
      <c r="AW32" s="4"/>
      <c r="AX32" s="4"/>
    </row>
    <row r="33" spans="1:50" ht="28.9" customHeight="1">
      <c r="A33" s="90"/>
      <c r="B33" s="91"/>
      <c r="C33" s="57" t="s">
        <v>37</v>
      </c>
      <c r="D33" s="71">
        <f t="shared" si="29"/>
        <v>6122</v>
      </c>
      <c r="E33" s="72">
        <f t="shared" si="30"/>
        <v>203177968</v>
      </c>
      <c r="F33" s="72">
        <v>3902</v>
      </c>
      <c r="G33" s="72">
        <v>139183811</v>
      </c>
      <c r="H33" s="72">
        <v>2220</v>
      </c>
      <c r="I33" s="73">
        <v>63994157</v>
      </c>
      <c r="J33" s="47">
        <f t="shared" si="31"/>
        <v>6404</v>
      </c>
      <c r="K33" s="41">
        <f t="shared" si="32"/>
        <v>205947947</v>
      </c>
      <c r="L33" s="41">
        <v>4074</v>
      </c>
      <c r="M33" s="41">
        <v>136859020</v>
      </c>
      <c r="N33" s="41">
        <v>2330</v>
      </c>
      <c r="O33" s="42">
        <v>69088927</v>
      </c>
      <c r="P33" s="32">
        <f t="shared" si="33"/>
        <v>6146</v>
      </c>
      <c r="Q33" s="19">
        <f t="shared" si="34"/>
        <v>195123692</v>
      </c>
      <c r="R33" s="19">
        <v>3995</v>
      </c>
      <c r="S33" s="19">
        <v>131525555</v>
      </c>
      <c r="T33" s="19">
        <v>2151</v>
      </c>
      <c r="U33" s="20">
        <v>63598137</v>
      </c>
      <c r="V33" s="47">
        <f t="shared" si="35"/>
        <v>6281</v>
      </c>
      <c r="W33" s="41">
        <f t="shared" si="36"/>
        <v>192751989</v>
      </c>
      <c r="X33" s="41">
        <v>4125</v>
      </c>
      <c r="Y33" s="41">
        <v>132432208</v>
      </c>
      <c r="Z33" s="41">
        <v>2156</v>
      </c>
      <c r="AA33" s="42">
        <v>60319781</v>
      </c>
      <c r="AB33" s="32">
        <f t="shared" si="37"/>
        <v>6256</v>
      </c>
      <c r="AC33" s="19">
        <f t="shared" si="38"/>
        <v>200346753</v>
      </c>
      <c r="AD33" s="19">
        <v>4181</v>
      </c>
      <c r="AE33" s="19">
        <v>141954841</v>
      </c>
      <c r="AF33" s="19">
        <v>2075</v>
      </c>
      <c r="AG33" s="20">
        <v>58391912</v>
      </c>
      <c r="AH33" s="47">
        <f t="shared" si="39"/>
        <v>6096</v>
      </c>
      <c r="AI33" s="41">
        <f t="shared" si="40"/>
        <v>191373734</v>
      </c>
      <c r="AJ33" s="41">
        <v>4201</v>
      </c>
      <c r="AK33" s="41">
        <v>137969471</v>
      </c>
      <c r="AL33" s="41">
        <v>1895</v>
      </c>
      <c r="AM33" s="42">
        <v>53404263</v>
      </c>
      <c r="AN33" s="32">
        <f t="shared" si="41"/>
        <v>6564</v>
      </c>
      <c r="AO33" s="19">
        <f t="shared" si="41"/>
        <v>200569884</v>
      </c>
      <c r="AP33" s="19">
        <v>4486</v>
      </c>
      <c r="AQ33" s="19">
        <v>143482219</v>
      </c>
      <c r="AR33" s="19">
        <v>2078</v>
      </c>
      <c r="AS33" s="20">
        <v>57087665</v>
      </c>
      <c r="AT33" s="4"/>
      <c r="AU33" s="4"/>
      <c r="AV33" s="4"/>
      <c r="AW33" s="4"/>
      <c r="AX33" s="4"/>
    </row>
    <row r="34" spans="1:50" ht="28.9" customHeight="1">
      <c r="A34" s="90"/>
      <c r="B34" s="91"/>
      <c r="C34" s="57" t="s">
        <v>38</v>
      </c>
      <c r="D34" s="71">
        <f t="shared" si="29"/>
        <v>5449</v>
      </c>
      <c r="E34" s="72">
        <f t="shared" si="30"/>
        <v>214912736</v>
      </c>
      <c r="F34" s="72">
        <v>3630</v>
      </c>
      <c r="G34" s="72">
        <v>154228254</v>
      </c>
      <c r="H34" s="72">
        <v>1819</v>
      </c>
      <c r="I34" s="73">
        <v>60684482</v>
      </c>
      <c r="J34" s="47">
        <f t="shared" si="31"/>
        <v>5490</v>
      </c>
      <c r="K34" s="41">
        <f t="shared" si="32"/>
        <v>202990586</v>
      </c>
      <c r="L34" s="41">
        <v>3652</v>
      </c>
      <c r="M34" s="41">
        <v>145573700</v>
      </c>
      <c r="N34" s="41">
        <v>1838</v>
      </c>
      <c r="O34" s="42">
        <v>57416886</v>
      </c>
      <c r="P34" s="32">
        <f t="shared" si="33"/>
        <v>5319</v>
      </c>
      <c r="Q34" s="19">
        <f t="shared" si="34"/>
        <v>192947357</v>
      </c>
      <c r="R34" s="19">
        <v>3589</v>
      </c>
      <c r="S34" s="19">
        <v>137525328</v>
      </c>
      <c r="T34" s="19">
        <v>1730</v>
      </c>
      <c r="U34" s="20">
        <v>55422029</v>
      </c>
      <c r="V34" s="47">
        <f t="shared" si="35"/>
        <v>5393</v>
      </c>
      <c r="W34" s="41">
        <f t="shared" si="36"/>
        <v>188537435</v>
      </c>
      <c r="X34" s="41">
        <v>3680</v>
      </c>
      <c r="Y34" s="41">
        <v>137383167</v>
      </c>
      <c r="Z34" s="41">
        <v>1713</v>
      </c>
      <c r="AA34" s="42">
        <v>51154268</v>
      </c>
      <c r="AB34" s="32">
        <f t="shared" si="37"/>
        <v>5462</v>
      </c>
      <c r="AC34" s="19">
        <f t="shared" si="38"/>
        <v>204462006</v>
      </c>
      <c r="AD34" s="19">
        <v>3752</v>
      </c>
      <c r="AE34" s="19">
        <v>149970827</v>
      </c>
      <c r="AF34" s="19">
        <v>1710</v>
      </c>
      <c r="AG34" s="20">
        <v>54491179</v>
      </c>
      <c r="AH34" s="47">
        <f t="shared" si="39"/>
        <v>5888</v>
      </c>
      <c r="AI34" s="41">
        <f t="shared" si="40"/>
        <v>220249300</v>
      </c>
      <c r="AJ34" s="41">
        <v>4090</v>
      </c>
      <c r="AK34" s="41">
        <v>160697438</v>
      </c>
      <c r="AL34" s="41">
        <v>1798</v>
      </c>
      <c r="AM34" s="42">
        <v>59551862</v>
      </c>
      <c r="AN34" s="32">
        <f t="shared" si="41"/>
        <v>6417</v>
      </c>
      <c r="AO34" s="19">
        <f t="shared" si="41"/>
        <v>231989656</v>
      </c>
      <c r="AP34" s="19">
        <v>4504</v>
      </c>
      <c r="AQ34" s="19">
        <v>173145890</v>
      </c>
      <c r="AR34" s="19">
        <v>1913</v>
      </c>
      <c r="AS34" s="20">
        <v>58843766</v>
      </c>
      <c r="AT34" s="4"/>
      <c r="AU34" s="4"/>
      <c r="AV34" s="4"/>
      <c r="AW34" s="4"/>
      <c r="AX34" s="4"/>
    </row>
    <row r="35" spans="1:50" ht="28.9" customHeight="1">
      <c r="A35" s="90"/>
      <c r="B35" s="91"/>
      <c r="C35" s="57" t="s">
        <v>39</v>
      </c>
      <c r="D35" s="71">
        <f t="shared" si="29"/>
        <v>5635</v>
      </c>
      <c r="E35" s="72">
        <f t="shared" si="30"/>
        <v>234836537</v>
      </c>
      <c r="F35" s="72">
        <v>3799</v>
      </c>
      <c r="G35" s="72">
        <v>166278055</v>
      </c>
      <c r="H35" s="72">
        <v>1836</v>
      </c>
      <c r="I35" s="73">
        <v>68558482</v>
      </c>
      <c r="J35" s="47">
        <f t="shared" si="31"/>
        <v>5940</v>
      </c>
      <c r="K35" s="41">
        <f t="shared" si="32"/>
        <v>248440976</v>
      </c>
      <c r="L35" s="41">
        <v>3962</v>
      </c>
      <c r="M35" s="41">
        <v>176719798</v>
      </c>
      <c r="N35" s="41">
        <v>1978</v>
      </c>
      <c r="O35" s="42">
        <v>71721178</v>
      </c>
      <c r="P35" s="32">
        <f t="shared" si="33"/>
        <v>5665</v>
      </c>
      <c r="Q35" s="19">
        <f t="shared" si="34"/>
        <v>236377977</v>
      </c>
      <c r="R35" s="19">
        <v>3868</v>
      </c>
      <c r="S35" s="19">
        <v>172816629</v>
      </c>
      <c r="T35" s="19">
        <v>1797</v>
      </c>
      <c r="U35" s="20">
        <v>63561348</v>
      </c>
      <c r="V35" s="47">
        <f t="shared" si="35"/>
        <v>5675</v>
      </c>
      <c r="W35" s="41">
        <f t="shared" si="36"/>
        <v>232323129</v>
      </c>
      <c r="X35" s="41">
        <v>3871</v>
      </c>
      <c r="Y35" s="41">
        <v>163294386</v>
      </c>
      <c r="Z35" s="41">
        <v>1804</v>
      </c>
      <c r="AA35" s="42">
        <v>69028743</v>
      </c>
      <c r="AB35" s="32">
        <f t="shared" si="37"/>
        <v>5757</v>
      </c>
      <c r="AC35" s="19">
        <f t="shared" si="38"/>
        <v>239549245</v>
      </c>
      <c r="AD35" s="19">
        <v>3988</v>
      </c>
      <c r="AE35" s="19">
        <v>173641103</v>
      </c>
      <c r="AF35" s="19">
        <v>1769</v>
      </c>
      <c r="AG35" s="20">
        <v>65908142</v>
      </c>
      <c r="AH35" s="47">
        <f t="shared" si="39"/>
        <v>5792</v>
      </c>
      <c r="AI35" s="41">
        <f t="shared" si="40"/>
        <v>243007825</v>
      </c>
      <c r="AJ35" s="41">
        <v>4019</v>
      </c>
      <c r="AK35" s="41">
        <v>182540535</v>
      </c>
      <c r="AL35" s="41">
        <v>1773</v>
      </c>
      <c r="AM35" s="42">
        <v>60467290</v>
      </c>
      <c r="AN35" s="32">
        <f t="shared" si="41"/>
        <v>6007</v>
      </c>
      <c r="AO35" s="19">
        <f t="shared" si="41"/>
        <v>240552433</v>
      </c>
      <c r="AP35" s="19">
        <v>4174</v>
      </c>
      <c r="AQ35" s="19">
        <v>178243074</v>
      </c>
      <c r="AR35" s="19">
        <v>1833</v>
      </c>
      <c r="AS35" s="20">
        <v>62309359</v>
      </c>
      <c r="AT35" s="4"/>
      <c r="AU35" s="4"/>
      <c r="AV35" s="4"/>
      <c r="AW35" s="4"/>
      <c r="AX35" s="4"/>
    </row>
    <row r="36" spans="1:50" ht="28.9" customHeight="1">
      <c r="A36" s="90"/>
      <c r="B36" s="91"/>
      <c r="C36" s="57" t="s">
        <v>40</v>
      </c>
      <c r="D36" s="71">
        <f t="shared" si="29"/>
        <v>5721</v>
      </c>
      <c r="E36" s="72">
        <f t="shared" si="30"/>
        <v>263251362</v>
      </c>
      <c r="F36" s="72">
        <v>3821</v>
      </c>
      <c r="G36" s="72">
        <v>185870436</v>
      </c>
      <c r="H36" s="72">
        <v>1900</v>
      </c>
      <c r="I36" s="73">
        <v>77380926</v>
      </c>
      <c r="J36" s="47">
        <f t="shared" si="31"/>
        <v>5600</v>
      </c>
      <c r="K36" s="41">
        <f t="shared" si="32"/>
        <v>262412486</v>
      </c>
      <c r="L36" s="41">
        <v>3659</v>
      </c>
      <c r="M36" s="41">
        <v>185917082</v>
      </c>
      <c r="N36" s="41">
        <v>1941</v>
      </c>
      <c r="O36" s="42">
        <v>76495404</v>
      </c>
      <c r="P36" s="32">
        <f t="shared" si="33"/>
        <v>5043</v>
      </c>
      <c r="Q36" s="19">
        <f t="shared" si="34"/>
        <v>222331517</v>
      </c>
      <c r="R36" s="19">
        <v>3388</v>
      </c>
      <c r="S36" s="19">
        <v>161183604</v>
      </c>
      <c r="T36" s="19">
        <v>1655</v>
      </c>
      <c r="U36" s="20">
        <v>61147913</v>
      </c>
      <c r="V36" s="47">
        <f t="shared" si="35"/>
        <v>4939</v>
      </c>
      <c r="W36" s="41">
        <f t="shared" si="36"/>
        <v>216214100</v>
      </c>
      <c r="X36" s="41">
        <v>3312</v>
      </c>
      <c r="Y36" s="41">
        <v>153583444</v>
      </c>
      <c r="Z36" s="41">
        <v>1627</v>
      </c>
      <c r="AA36" s="42">
        <v>62630656</v>
      </c>
      <c r="AB36" s="32">
        <f t="shared" si="37"/>
        <v>4842</v>
      </c>
      <c r="AC36" s="19">
        <f t="shared" si="38"/>
        <v>222111563</v>
      </c>
      <c r="AD36" s="19">
        <v>3305</v>
      </c>
      <c r="AE36" s="19">
        <v>163851748</v>
      </c>
      <c r="AF36" s="19">
        <v>1537</v>
      </c>
      <c r="AG36" s="20">
        <v>58259815</v>
      </c>
      <c r="AH36" s="47">
        <f t="shared" si="39"/>
        <v>4767</v>
      </c>
      <c r="AI36" s="41">
        <f t="shared" si="40"/>
        <v>217745350</v>
      </c>
      <c r="AJ36" s="41">
        <v>3279</v>
      </c>
      <c r="AK36" s="41">
        <v>157924565</v>
      </c>
      <c r="AL36" s="41">
        <v>1488</v>
      </c>
      <c r="AM36" s="42">
        <v>59820785</v>
      </c>
      <c r="AN36" s="32">
        <f t="shared" si="41"/>
        <v>5096</v>
      </c>
      <c r="AO36" s="19">
        <f t="shared" si="41"/>
        <v>230230283</v>
      </c>
      <c r="AP36" s="19">
        <v>3446</v>
      </c>
      <c r="AQ36" s="19">
        <v>165567723</v>
      </c>
      <c r="AR36" s="19">
        <v>1650</v>
      </c>
      <c r="AS36" s="20">
        <v>64662560</v>
      </c>
      <c r="AT36" s="4"/>
      <c r="AU36" s="4"/>
      <c r="AV36" s="4"/>
      <c r="AW36" s="4"/>
      <c r="AX36" s="4"/>
    </row>
    <row r="37" spans="1:50" ht="28.9" customHeight="1">
      <c r="A37" s="90"/>
      <c r="B37" s="91"/>
      <c r="C37" s="57" t="s">
        <v>41</v>
      </c>
      <c r="D37" s="71">
        <f t="shared" si="29"/>
        <v>4782</v>
      </c>
      <c r="E37" s="72">
        <f t="shared" si="30"/>
        <v>246565478</v>
      </c>
      <c r="F37" s="72">
        <v>3036</v>
      </c>
      <c r="G37" s="72">
        <v>167376905</v>
      </c>
      <c r="H37" s="72">
        <v>1746</v>
      </c>
      <c r="I37" s="73">
        <v>79188573</v>
      </c>
      <c r="J37" s="47">
        <f t="shared" si="31"/>
        <v>4945</v>
      </c>
      <c r="K37" s="41">
        <f t="shared" si="32"/>
        <v>252449024</v>
      </c>
      <c r="L37" s="41">
        <v>3132</v>
      </c>
      <c r="M37" s="41">
        <v>170907021</v>
      </c>
      <c r="N37" s="41">
        <v>1813</v>
      </c>
      <c r="O37" s="42">
        <v>81542003</v>
      </c>
      <c r="P37" s="32">
        <f t="shared" si="33"/>
        <v>4605</v>
      </c>
      <c r="Q37" s="19">
        <f t="shared" si="34"/>
        <v>226330056</v>
      </c>
      <c r="R37" s="19">
        <v>2956</v>
      </c>
      <c r="S37" s="19">
        <v>156946134</v>
      </c>
      <c r="T37" s="19">
        <v>1649</v>
      </c>
      <c r="U37" s="20">
        <v>69383922</v>
      </c>
      <c r="V37" s="47">
        <f t="shared" si="35"/>
        <v>4715</v>
      </c>
      <c r="W37" s="41">
        <f t="shared" si="36"/>
        <v>239584863</v>
      </c>
      <c r="X37" s="41">
        <v>3059</v>
      </c>
      <c r="Y37" s="41">
        <v>167637081</v>
      </c>
      <c r="Z37" s="41">
        <v>1656</v>
      </c>
      <c r="AA37" s="42">
        <v>71947782</v>
      </c>
      <c r="AB37" s="32">
        <f t="shared" si="37"/>
        <v>4909</v>
      </c>
      <c r="AC37" s="19">
        <f t="shared" si="38"/>
        <v>248612871</v>
      </c>
      <c r="AD37" s="19">
        <v>3207</v>
      </c>
      <c r="AE37" s="19">
        <v>171329873</v>
      </c>
      <c r="AF37" s="19">
        <v>1702</v>
      </c>
      <c r="AG37" s="20">
        <v>77282998</v>
      </c>
      <c r="AH37" s="47">
        <f t="shared" si="39"/>
        <v>5083</v>
      </c>
      <c r="AI37" s="41">
        <f t="shared" si="40"/>
        <v>279119699</v>
      </c>
      <c r="AJ37" s="41">
        <v>3258</v>
      </c>
      <c r="AK37" s="41">
        <v>189758712</v>
      </c>
      <c r="AL37" s="41">
        <v>1825</v>
      </c>
      <c r="AM37" s="42">
        <v>89360987</v>
      </c>
      <c r="AN37" s="32">
        <f t="shared" si="41"/>
        <v>5363</v>
      </c>
      <c r="AO37" s="19">
        <f t="shared" si="41"/>
        <v>290761257</v>
      </c>
      <c r="AP37" s="19">
        <v>3535</v>
      </c>
      <c r="AQ37" s="19">
        <v>201792803</v>
      </c>
      <c r="AR37" s="19">
        <v>1828</v>
      </c>
      <c r="AS37" s="20">
        <v>88968454</v>
      </c>
      <c r="AT37" s="4"/>
      <c r="AU37" s="4"/>
      <c r="AV37" s="4"/>
      <c r="AW37" s="4"/>
      <c r="AX37" s="4"/>
    </row>
    <row r="38" spans="1:50" ht="28.9" customHeight="1">
      <c r="A38" s="90"/>
      <c r="B38" s="91"/>
      <c r="C38" s="57" t="s">
        <v>42</v>
      </c>
      <c r="D38" s="71">
        <f t="shared" si="29"/>
        <v>4939</v>
      </c>
      <c r="E38" s="72">
        <f t="shared" si="30"/>
        <v>290554656</v>
      </c>
      <c r="F38" s="72">
        <v>2872</v>
      </c>
      <c r="G38" s="72">
        <v>180731959</v>
      </c>
      <c r="H38" s="72">
        <v>2067</v>
      </c>
      <c r="I38" s="73">
        <v>109822697</v>
      </c>
      <c r="J38" s="47">
        <f t="shared" si="31"/>
        <v>5061</v>
      </c>
      <c r="K38" s="41">
        <f t="shared" si="32"/>
        <v>291728632</v>
      </c>
      <c r="L38" s="41">
        <v>2980</v>
      </c>
      <c r="M38" s="41">
        <v>187024193</v>
      </c>
      <c r="N38" s="41">
        <v>2081</v>
      </c>
      <c r="O38" s="42">
        <v>104704439</v>
      </c>
      <c r="P38" s="32">
        <f t="shared" si="33"/>
        <v>5089</v>
      </c>
      <c r="Q38" s="19">
        <f t="shared" si="34"/>
        <v>291635342</v>
      </c>
      <c r="R38" s="19">
        <v>3107</v>
      </c>
      <c r="S38" s="19">
        <v>191453867</v>
      </c>
      <c r="T38" s="19">
        <v>1982</v>
      </c>
      <c r="U38" s="20">
        <v>100181475</v>
      </c>
      <c r="V38" s="47">
        <f t="shared" si="35"/>
        <v>5333</v>
      </c>
      <c r="W38" s="41">
        <f t="shared" si="36"/>
        <v>301987275</v>
      </c>
      <c r="X38" s="41">
        <v>3213</v>
      </c>
      <c r="Y38" s="41">
        <v>188977245</v>
      </c>
      <c r="Z38" s="41">
        <v>2120</v>
      </c>
      <c r="AA38" s="42">
        <v>113010030</v>
      </c>
      <c r="AB38" s="32">
        <f t="shared" si="37"/>
        <v>5541</v>
      </c>
      <c r="AC38" s="19">
        <f t="shared" si="38"/>
        <v>339579800</v>
      </c>
      <c r="AD38" s="19">
        <v>3411</v>
      </c>
      <c r="AE38" s="19">
        <v>218765218</v>
      </c>
      <c r="AF38" s="19">
        <v>2130</v>
      </c>
      <c r="AG38" s="20">
        <v>120814582</v>
      </c>
      <c r="AH38" s="47">
        <f t="shared" si="39"/>
        <v>6041</v>
      </c>
      <c r="AI38" s="41">
        <f t="shared" si="40"/>
        <v>386597346</v>
      </c>
      <c r="AJ38" s="41">
        <v>3697</v>
      </c>
      <c r="AK38" s="41">
        <v>245567380</v>
      </c>
      <c r="AL38" s="41">
        <v>2344</v>
      </c>
      <c r="AM38" s="42">
        <v>141029966</v>
      </c>
      <c r="AN38" s="32">
        <f t="shared" si="41"/>
        <v>6447</v>
      </c>
      <c r="AO38" s="19">
        <f t="shared" si="41"/>
        <v>406689728</v>
      </c>
      <c r="AP38" s="19">
        <v>4073</v>
      </c>
      <c r="AQ38" s="19">
        <v>260065224</v>
      </c>
      <c r="AR38" s="19">
        <v>2374</v>
      </c>
      <c r="AS38" s="20">
        <v>146624504</v>
      </c>
      <c r="AT38" s="4"/>
      <c r="AU38" s="4"/>
      <c r="AV38" s="4"/>
      <c r="AW38" s="4"/>
      <c r="AX38" s="4"/>
    </row>
    <row r="39" spans="1:50" ht="28.9" customHeight="1">
      <c r="A39" s="90"/>
      <c r="B39" s="91"/>
      <c r="C39" s="57" t="s">
        <v>43</v>
      </c>
      <c r="D39" s="71">
        <f t="shared" si="29"/>
        <v>5241</v>
      </c>
      <c r="E39" s="72">
        <f t="shared" si="30"/>
        <v>336653029</v>
      </c>
      <c r="F39" s="72">
        <v>3128</v>
      </c>
      <c r="G39" s="72">
        <v>206854300</v>
      </c>
      <c r="H39" s="72">
        <v>2113</v>
      </c>
      <c r="I39" s="73">
        <v>129798729</v>
      </c>
      <c r="J39" s="47">
        <f t="shared" si="31"/>
        <v>5459</v>
      </c>
      <c r="K39" s="41">
        <f t="shared" si="32"/>
        <v>346670654</v>
      </c>
      <c r="L39" s="41">
        <v>3226</v>
      </c>
      <c r="M39" s="41">
        <v>209846879</v>
      </c>
      <c r="N39" s="41">
        <v>2233</v>
      </c>
      <c r="O39" s="42">
        <v>136823775</v>
      </c>
      <c r="P39" s="32">
        <f t="shared" si="33"/>
        <v>5073</v>
      </c>
      <c r="Q39" s="19">
        <f t="shared" si="34"/>
        <v>316115550</v>
      </c>
      <c r="R39" s="19">
        <v>3039</v>
      </c>
      <c r="S39" s="19">
        <v>194298252</v>
      </c>
      <c r="T39" s="19">
        <v>2034</v>
      </c>
      <c r="U39" s="20">
        <v>121817298</v>
      </c>
      <c r="V39" s="47">
        <f t="shared" si="35"/>
        <v>5013</v>
      </c>
      <c r="W39" s="41">
        <f t="shared" si="36"/>
        <v>317254650</v>
      </c>
      <c r="X39" s="41">
        <v>3034</v>
      </c>
      <c r="Y39" s="41">
        <v>200317637</v>
      </c>
      <c r="Z39" s="41">
        <v>1979</v>
      </c>
      <c r="AA39" s="42">
        <v>116937013</v>
      </c>
      <c r="AB39" s="32">
        <f t="shared" si="37"/>
        <v>5020</v>
      </c>
      <c r="AC39" s="19">
        <f t="shared" si="38"/>
        <v>335500363</v>
      </c>
      <c r="AD39" s="19">
        <v>3127</v>
      </c>
      <c r="AE39" s="19">
        <v>216879686</v>
      </c>
      <c r="AF39" s="19">
        <v>1893</v>
      </c>
      <c r="AG39" s="20">
        <v>118620677</v>
      </c>
      <c r="AH39" s="47">
        <f t="shared" si="39"/>
        <v>5191</v>
      </c>
      <c r="AI39" s="41">
        <f t="shared" si="40"/>
        <v>368898254</v>
      </c>
      <c r="AJ39" s="41">
        <v>3199</v>
      </c>
      <c r="AK39" s="41">
        <v>231091871</v>
      </c>
      <c r="AL39" s="41">
        <v>1992</v>
      </c>
      <c r="AM39" s="42">
        <v>137806383</v>
      </c>
      <c r="AN39" s="32">
        <f t="shared" si="41"/>
        <v>5097</v>
      </c>
      <c r="AO39" s="19">
        <f t="shared" si="41"/>
        <v>366837566</v>
      </c>
      <c r="AP39" s="19">
        <v>3211</v>
      </c>
      <c r="AQ39" s="19">
        <v>232845816</v>
      </c>
      <c r="AR39" s="19">
        <v>1886</v>
      </c>
      <c r="AS39" s="20">
        <v>133991750</v>
      </c>
      <c r="AT39" s="4"/>
      <c r="AU39" s="4"/>
      <c r="AV39" s="4"/>
      <c r="AW39" s="4"/>
      <c r="AX39" s="4"/>
    </row>
    <row r="40" spans="1:50" ht="28.9" customHeight="1">
      <c r="A40" s="90"/>
      <c r="B40" s="91"/>
      <c r="C40" s="57" t="s">
        <v>44</v>
      </c>
      <c r="D40" s="71">
        <f t="shared" si="29"/>
        <v>2964</v>
      </c>
      <c r="E40" s="72">
        <f t="shared" si="30"/>
        <v>172765179</v>
      </c>
      <c r="F40" s="72">
        <v>1756</v>
      </c>
      <c r="G40" s="72">
        <v>103743712</v>
      </c>
      <c r="H40" s="72">
        <v>1208</v>
      </c>
      <c r="I40" s="73">
        <v>69021467</v>
      </c>
      <c r="J40" s="47">
        <f t="shared" si="31"/>
        <v>2776</v>
      </c>
      <c r="K40" s="41">
        <f t="shared" si="32"/>
        <v>166611805</v>
      </c>
      <c r="L40" s="41">
        <v>1639</v>
      </c>
      <c r="M40" s="41">
        <v>102368795</v>
      </c>
      <c r="N40" s="41">
        <v>1137</v>
      </c>
      <c r="O40" s="42">
        <v>64243010</v>
      </c>
      <c r="P40" s="32">
        <f t="shared" si="33"/>
        <v>2448</v>
      </c>
      <c r="Q40" s="19">
        <f t="shared" si="34"/>
        <v>147846388</v>
      </c>
      <c r="R40" s="19">
        <v>1466</v>
      </c>
      <c r="S40" s="19">
        <v>91407209</v>
      </c>
      <c r="T40" s="19">
        <v>982</v>
      </c>
      <c r="U40" s="20">
        <v>56439179</v>
      </c>
      <c r="V40" s="47">
        <f t="shared" si="35"/>
        <v>2281</v>
      </c>
      <c r="W40" s="41">
        <f t="shared" si="36"/>
        <v>140445040</v>
      </c>
      <c r="X40" s="41">
        <v>1361</v>
      </c>
      <c r="Y40" s="41">
        <v>87476732</v>
      </c>
      <c r="Z40" s="41">
        <v>920</v>
      </c>
      <c r="AA40" s="42">
        <v>52968308</v>
      </c>
      <c r="AB40" s="32">
        <f t="shared" si="37"/>
        <v>2274</v>
      </c>
      <c r="AC40" s="19">
        <f t="shared" si="38"/>
        <v>149079609</v>
      </c>
      <c r="AD40" s="19">
        <v>1342</v>
      </c>
      <c r="AE40" s="19">
        <v>94332495</v>
      </c>
      <c r="AF40" s="19">
        <v>932</v>
      </c>
      <c r="AG40" s="20">
        <v>54747114</v>
      </c>
      <c r="AH40" s="47">
        <f t="shared" si="39"/>
        <v>2330</v>
      </c>
      <c r="AI40" s="41">
        <f t="shared" si="40"/>
        <v>168669783</v>
      </c>
      <c r="AJ40" s="41">
        <v>1430</v>
      </c>
      <c r="AK40" s="41">
        <v>106016851</v>
      </c>
      <c r="AL40" s="41">
        <v>900</v>
      </c>
      <c r="AM40" s="42">
        <v>62652932</v>
      </c>
      <c r="AN40" s="32">
        <f t="shared" si="41"/>
        <v>2261</v>
      </c>
      <c r="AO40" s="19">
        <f t="shared" si="41"/>
        <v>160567832</v>
      </c>
      <c r="AP40" s="19">
        <v>1428</v>
      </c>
      <c r="AQ40" s="19">
        <v>103417102</v>
      </c>
      <c r="AR40" s="19">
        <v>833</v>
      </c>
      <c r="AS40" s="20">
        <v>57150730</v>
      </c>
      <c r="AT40" s="4"/>
      <c r="AU40" s="4"/>
      <c r="AV40" s="4"/>
      <c r="AW40" s="4"/>
      <c r="AX40" s="4"/>
    </row>
    <row r="41" spans="1:50" ht="28.9" customHeight="1">
      <c r="A41" s="90"/>
      <c r="B41" s="91"/>
      <c r="C41" s="57" t="s">
        <v>67</v>
      </c>
      <c r="D41" s="71">
        <f t="shared" si="29"/>
        <v>1239</v>
      </c>
      <c r="E41" s="72">
        <f t="shared" si="30"/>
        <v>57997215</v>
      </c>
      <c r="F41" s="72">
        <v>759</v>
      </c>
      <c r="G41" s="72">
        <v>34775981</v>
      </c>
      <c r="H41" s="72">
        <v>480</v>
      </c>
      <c r="I41" s="73">
        <v>23221234</v>
      </c>
      <c r="J41" s="47">
        <f t="shared" si="31"/>
        <v>1014</v>
      </c>
      <c r="K41" s="41">
        <f t="shared" si="32"/>
        <v>48061888</v>
      </c>
      <c r="L41" s="41">
        <v>572</v>
      </c>
      <c r="M41" s="41">
        <v>28950365</v>
      </c>
      <c r="N41" s="41">
        <v>442</v>
      </c>
      <c r="O41" s="42">
        <v>19111523</v>
      </c>
      <c r="P41" s="32">
        <f t="shared" si="33"/>
        <v>824</v>
      </c>
      <c r="Q41" s="19">
        <f t="shared" si="34"/>
        <v>40600337</v>
      </c>
      <c r="R41" s="19">
        <v>468</v>
      </c>
      <c r="S41" s="19">
        <v>24442773</v>
      </c>
      <c r="T41" s="19">
        <v>356</v>
      </c>
      <c r="U41" s="20">
        <v>16157564</v>
      </c>
      <c r="V41" s="47">
        <f t="shared" si="35"/>
        <v>730</v>
      </c>
      <c r="W41" s="41">
        <f t="shared" si="36"/>
        <v>35728650</v>
      </c>
      <c r="X41" s="41">
        <v>439</v>
      </c>
      <c r="Y41" s="41">
        <v>21774629</v>
      </c>
      <c r="Z41" s="41">
        <v>291</v>
      </c>
      <c r="AA41" s="42">
        <v>13954021</v>
      </c>
      <c r="AB41" s="32">
        <f t="shared" si="37"/>
        <v>611</v>
      </c>
      <c r="AC41" s="19">
        <f t="shared" si="38"/>
        <v>30239437</v>
      </c>
      <c r="AD41" s="19">
        <v>375</v>
      </c>
      <c r="AE41" s="19">
        <v>19409899</v>
      </c>
      <c r="AF41" s="19">
        <v>236</v>
      </c>
      <c r="AG41" s="20">
        <v>10829538</v>
      </c>
      <c r="AH41" s="47">
        <f t="shared" si="39"/>
        <v>523</v>
      </c>
      <c r="AI41" s="41">
        <f t="shared" si="40"/>
        <v>24304570</v>
      </c>
      <c r="AJ41" s="41">
        <v>338</v>
      </c>
      <c r="AK41" s="41">
        <v>16674010</v>
      </c>
      <c r="AL41" s="41">
        <v>185</v>
      </c>
      <c r="AM41" s="42">
        <v>7630560</v>
      </c>
      <c r="AN41" s="32">
        <f t="shared" si="41"/>
        <v>418</v>
      </c>
      <c r="AO41" s="19">
        <f t="shared" si="41"/>
        <v>21002299</v>
      </c>
      <c r="AP41" s="19">
        <v>253</v>
      </c>
      <c r="AQ41" s="19">
        <v>12844143</v>
      </c>
      <c r="AR41" s="19">
        <v>165</v>
      </c>
      <c r="AS41" s="20">
        <v>8158156</v>
      </c>
      <c r="AT41" s="4"/>
      <c r="AU41" s="4"/>
      <c r="AV41" s="4"/>
      <c r="AW41" s="4"/>
      <c r="AX41" s="4"/>
    </row>
    <row r="42" spans="1:50" ht="22.15" customHeight="1">
      <c r="A42" s="85" t="s">
        <v>121</v>
      </c>
      <c r="B42" s="87" t="s">
        <v>69</v>
      </c>
      <c r="C42" s="55" t="s">
        <v>1</v>
      </c>
      <c r="D42" s="68">
        <f t="shared" ref="D42:I42" si="42">SUM(D43:D61)</f>
        <v>48446</v>
      </c>
      <c r="E42" s="69">
        <f t="shared" si="42"/>
        <v>2189861394</v>
      </c>
      <c r="F42" s="69">
        <f t="shared" si="42"/>
        <v>30600</v>
      </c>
      <c r="G42" s="69">
        <f t="shared" si="42"/>
        <v>1450575736</v>
      </c>
      <c r="H42" s="69">
        <f t="shared" si="42"/>
        <v>17846</v>
      </c>
      <c r="I42" s="70">
        <f t="shared" si="42"/>
        <v>739285658</v>
      </c>
      <c r="J42" s="46">
        <f t="shared" ref="J42:O42" si="43">SUM(J43:J61)</f>
        <v>49272</v>
      </c>
      <c r="K42" s="39">
        <f t="shared" si="43"/>
        <v>2195077512</v>
      </c>
      <c r="L42" s="39">
        <f t="shared" si="43"/>
        <v>31012</v>
      </c>
      <c r="M42" s="39">
        <f t="shared" si="43"/>
        <v>1458064564</v>
      </c>
      <c r="N42" s="39">
        <f t="shared" si="43"/>
        <v>18260</v>
      </c>
      <c r="O42" s="40">
        <f t="shared" si="43"/>
        <v>737012948</v>
      </c>
      <c r="P42" s="31">
        <f>SUM(P43:P61)</f>
        <v>47265</v>
      </c>
      <c r="Q42" s="17">
        <f>SUM(Q43:Q61)</f>
        <v>2043240185</v>
      </c>
      <c r="R42" s="17">
        <f t="shared" ref="R42:U42" si="44">SUM(R43:R61)</f>
        <v>30242</v>
      </c>
      <c r="S42" s="17">
        <f t="shared" si="44"/>
        <v>1377376992</v>
      </c>
      <c r="T42" s="17">
        <f t="shared" si="44"/>
        <v>17023</v>
      </c>
      <c r="U42" s="18">
        <f t="shared" si="44"/>
        <v>665863193</v>
      </c>
      <c r="V42" s="46">
        <f t="shared" ref="V42:AA42" si="45">SUM(V43:V61)</f>
        <v>47372</v>
      </c>
      <c r="W42" s="39">
        <f t="shared" si="45"/>
        <v>2037623974</v>
      </c>
      <c r="X42" s="39">
        <f t="shared" si="45"/>
        <v>30534</v>
      </c>
      <c r="Y42" s="39">
        <f t="shared" si="45"/>
        <v>1366087497</v>
      </c>
      <c r="Z42" s="39">
        <f t="shared" si="45"/>
        <v>16838</v>
      </c>
      <c r="AA42" s="40">
        <f t="shared" si="45"/>
        <v>671536477</v>
      </c>
      <c r="AB42" s="31">
        <f t="shared" ref="AB42:AG42" si="46">SUM(AB43:AB61)</f>
        <v>47901</v>
      </c>
      <c r="AC42" s="17">
        <f t="shared" si="46"/>
        <v>2145190399</v>
      </c>
      <c r="AD42" s="17">
        <f t="shared" si="46"/>
        <v>31270</v>
      </c>
      <c r="AE42" s="17">
        <f t="shared" si="46"/>
        <v>1467693754</v>
      </c>
      <c r="AF42" s="17">
        <f t="shared" si="46"/>
        <v>16631</v>
      </c>
      <c r="AG42" s="18">
        <f t="shared" si="46"/>
        <v>677496645</v>
      </c>
      <c r="AH42" s="46">
        <f t="shared" ref="AH42:AM42" si="47">SUM(AH43:AH61)</f>
        <v>48900</v>
      </c>
      <c r="AI42" s="39">
        <f t="shared" si="47"/>
        <v>2274032334</v>
      </c>
      <c r="AJ42" s="39">
        <f t="shared" si="47"/>
        <v>32067</v>
      </c>
      <c r="AK42" s="39">
        <f t="shared" si="47"/>
        <v>1544058317</v>
      </c>
      <c r="AL42" s="39">
        <f t="shared" si="47"/>
        <v>16833</v>
      </c>
      <c r="AM42" s="40">
        <f t="shared" si="47"/>
        <v>729974017</v>
      </c>
      <c r="AN42" s="31">
        <f t="shared" ref="AN42:AS42" si="48">SUM(AN43:AN61)</f>
        <v>51304</v>
      </c>
      <c r="AO42" s="17">
        <f t="shared" si="48"/>
        <v>2329142094</v>
      </c>
      <c r="AP42" s="17">
        <f t="shared" si="48"/>
        <v>34080</v>
      </c>
      <c r="AQ42" s="17">
        <f t="shared" si="48"/>
        <v>1595593302</v>
      </c>
      <c r="AR42" s="17">
        <f t="shared" si="48"/>
        <v>17224</v>
      </c>
      <c r="AS42" s="18">
        <f t="shared" si="48"/>
        <v>733548792</v>
      </c>
    </row>
    <row r="43" spans="1:50" ht="33">
      <c r="A43" s="92"/>
      <c r="B43" s="91"/>
      <c r="C43" s="62" t="s">
        <v>70</v>
      </c>
      <c r="D43" s="71">
        <f t="shared" ref="D43:D61" si="49">F43+H43</f>
        <v>449</v>
      </c>
      <c r="E43" s="72">
        <f t="shared" ref="E43:E61" si="50">G43+I43</f>
        <v>26001562</v>
      </c>
      <c r="F43" s="72">
        <v>315</v>
      </c>
      <c r="G43" s="72">
        <v>18875426</v>
      </c>
      <c r="H43" s="72">
        <v>134</v>
      </c>
      <c r="I43" s="73">
        <v>7126136</v>
      </c>
      <c r="J43" s="47">
        <f t="shared" ref="J43:J61" si="51">L43+N43</f>
        <v>520</v>
      </c>
      <c r="K43" s="41">
        <f t="shared" ref="K43:K61" si="52">M43+O43</f>
        <v>26512684</v>
      </c>
      <c r="L43" s="41">
        <v>362</v>
      </c>
      <c r="M43" s="41">
        <v>18177409</v>
      </c>
      <c r="N43" s="41">
        <v>158</v>
      </c>
      <c r="O43" s="42">
        <v>8335275</v>
      </c>
      <c r="P43" s="32">
        <f t="shared" ref="P43:P61" si="53">R43+T43</f>
        <v>429</v>
      </c>
      <c r="Q43" s="19">
        <f t="shared" ref="Q43:Q61" si="54">S43+U43</f>
        <v>29077602</v>
      </c>
      <c r="R43" s="19">
        <v>324</v>
      </c>
      <c r="S43" s="19">
        <v>20771629</v>
      </c>
      <c r="T43" s="19">
        <v>105</v>
      </c>
      <c r="U43" s="20">
        <v>8305973</v>
      </c>
      <c r="V43" s="47">
        <f t="shared" ref="V43:V61" si="55">X43+Z43</f>
        <v>407</v>
      </c>
      <c r="W43" s="41">
        <f t="shared" ref="W43:W61" si="56">Y43+AA43</f>
        <v>23315982</v>
      </c>
      <c r="X43" s="41">
        <v>283</v>
      </c>
      <c r="Y43" s="41">
        <v>16596542</v>
      </c>
      <c r="Z43" s="41">
        <v>124</v>
      </c>
      <c r="AA43" s="42">
        <v>6719440</v>
      </c>
      <c r="AB43" s="32">
        <f t="shared" ref="AB43:AB61" si="57">AD43+AF43</f>
        <v>422</v>
      </c>
      <c r="AC43" s="19">
        <f t="shared" ref="AC43:AC61" si="58">AE43+AG43</f>
        <v>25457054</v>
      </c>
      <c r="AD43" s="19">
        <v>281</v>
      </c>
      <c r="AE43" s="19">
        <v>16678102</v>
      </c>
      <c r="AF43" s="19">
        <v>141</v>
      </c>
      <c r="AG43" s="20">
        <v>8778952</v>
      </c>
      <c r="AH43" s="47">
        <f t="shared" ref="AH43:AH61" si="59">AJ43+AL43</f>
        <v>452</v>
      </c>
      <c r="AI43" s="41">
        <f t="shared" ref="AI43:AI61" si="60">AK43+AM43</f>
        <v>29635524</v>
      </c>
      <c r="AJ43" s="41">
        <v>295</v>
      </c>
      <c r="AK43" s="41">
        <v>19713538</v>
      </c>
      <c r="AL43" s="41">
        <v>157</v>
      </c>
      <c r="AM43" s="42">
        <v>9921986</v>
      </c>
      <c r="AN43" s="32">
        <f t="shared" ref="AN43:AO61" si="61">AP43+AR43</f>
        <v>454</v>
      </c>
      <c r="AO43" s="19">
        <f t="shared" si="61"/>
        <v>30005623</v>
      </c>
      <c r="AP43" s="19">
        <v>312</v>
      </c>
      <c r="AQ43" s="19">
        <v>18751723</v>
      </c>
      <c r="AR43" s="19">
        <v>142</v>
      </c>
      <c r="AS43" s="20">
        <v>11253900</v>
      </c>
    </row>
    <row r="44" spans="1:50" ht="33">
      <c r="A44" s="92"/>
      <c r="B44" s="91"/>
      <c r="C44" s="62" t="s">
        <v>71</v>
      </c>
      <c r="D44" s="71">
        <f t="shared" si="49"/>
        <v>18</v>
      </c>
      <c r="E44" s="72">
        <f t="shared" si="50"/>
        <v>1193547</v>
      </c>
      <c r="F44" s="72">
        <v>15</v>
      </c>
      <c r="G44" s="72">
        <v>1115701</v>
      </c>
      <c r="H44" s="72">
        <v>3</v>
      </c>
      <c r="I44" s="73">
        <v>77846</v>
      </c>
      <c r="J44" s="47">
        <f t="shared" si="51"/>
        <v>20</v>
      </c>
      <c r="K44" s="41">
        <f t="shared" si="52"/>
        <v>2143478</v>
      </c>
      <c r="L44" s="41">
        <v>20</v>
      </c>
      <c r="M44" s="41">
        <v>2143478</v>
      </c>
      <c r="N44" s="41">
        <v>0</v>
      </c>
      <c r="O44" s="42">
        <v>0</v>
      </c>
      <c r="P44" s="32">
        <f t="shared" si="53"/>
        <v>28</v>
      </c>
      <c r="Q44" s="19">
        <f t="shared" si="54"/>
        <v>2300216</v>
      </c>
      <c r="R44" s="19">
        <v>27</v>
      </c>
      <c r="S44" s="19">
        <v>2150993</v>
      </c>
      <c r="T44" s="19">
        <v>1</v>
      </c>
      <c r="U44" s="20">
        <v>149223</v>
      </c>
      <c r="V44" s="47">
        <f t="shared" si="55"/>
        <v>30</v>
      </c>
      <c r="W44" s="41">
        <f t="shared" si="56"/>
        <v>1852352</v>
      </c>
      <c r="X44" s="41">
        <v>28</v>
      </c>
      <c r="Y44" s="41">
        <v>1729880</v>
      </c>
      <c r="Z44" s="41">
        <v>2</v>
      </c>
      <c r="AA44" s="42">
        <v>122472</v>
      </c>
      <c r="AB44" s="32">
        <f t="shared" si="57"/>
        <v>17</v>
      </c>
      <c r="AC44" s="19">
        <f t="shared" si="58"/>
        <v>945085</v>
      </c>
      <c r="AD44" s="19">
        <v>17</v>
      </c>
      <c r="AE44" s="19">
        <v>945085</v>
      </c>
      <c r="AF44" s="19">
        <v>0</v>
      </c>
      <c r="AG44" s="20">
        <v>0</v>
      </c>
      <c r="AH44" s="47">
        <f t="shared" si="59"/>
        <v>16</v>
      </c>
      <c r="AI44" s="41">
        <f t="shared" si="60"/>
        <v>1151176</v>
      </c>
      <c r="AJ44" s="41">
        <v>13</v>
      </c>
      <c r="AK44" s="41">
        <v>1057114</v>
      </c>
      <c r="AL44" s="41">
        <v>3</v>
      </c>
      <c r="AM44" s="42">
        <v>94062</v>
      </c>
      <c r="AN44" s="32">
        <f t="shared" si="61"/>
        <v>26</v>
      </c>
      <c r="AO44" s="19">
        <f t="shared" si="61"/>
        <v>1391182</v>
      </c>
      <c r="AP44" s="19">
        <v>25</v>
      </c>
      <c r="AQ44" s="19">
        <v>1374326</v>
      </c>
      <c r="AR44" s="19">
        <v>1</v>
      </c>
      <c r="AS44" s="20">
        <v>16856</v>
      </c>
    </row>
    <row r="45" spans="1:50" ht="22.15" customHeight="1">
      <c r="A45" s="92"/>
      <c r="B45" s="91"/>
      <c r="C45" s="62" t="s">
        <v>72</v>
      </c>
      <c r="D45" s="71">
        <f t="shared" si="49"/>
        <v>13546</v>
      </c>
      <c r="E45" s="72">
        <f t="shared" si="50"/>
        <v>608993804</v>
      </c>
      <c r="F45" s="72">
        <v>9112</v>
      </c>
      <c r="G45" s="72">
        <v>429491918</v>
      </c>
      <c r="H45" s="72">
        <v>4434</v>
      </c>
      <c r="I45" s="73">
        <v>179501886</v>
      </c>
      <c r="J45" s="47">
        <f t="shared" si="51"/>
        <v>13554</v>
      </c>
      <c r="K45" s="41">
        <f t="shared" si="52"/>
        <v>614520159</v>
      </c>
      <c r="L45" s="41">
        <v>9062</v>
      </c>
      <c r="M45" s="41">
        <v>422567650</v>
      </c>
      <c r="N45" s="41">
        <v>4492</v>
      </c>
      <c r="O45" s="42">
        <v>191952509</v>
      </c>
      <c r="P45" s="32">
        <f t="shared" si="53"/>
        <v>13235</v>
      </c>
      <c r="Q45" s="19">
        <f t="shared" si="54"/>
        <v>563623623</v>
      </c>
      <c r="R45" s="19">
        <v>9004</v>
      </c>
      <c r="S45" s="19">
        <v>393800954</v>
      </c>
      <c r="T45" s="19">
        <v>4231</v>
      </c>
      <c r="U45" s="20">
        <v>169822669</v>
      </c>
      <c r="V45" s="47">
        <f t="shared" si="55"/>
        <v>13691</v>
      </c>
      <c r="W45" s="41">
        <f t="shared" si="56"/>
        <v>591201570</v>
      </c>
      <c r="X45" s="41">
        <v>9379</v>
      </c>
      <c r="Y45" s="41">
        <v>409531359</v>
      </c>
      <c r="Z45" s="41">
        <v>4312</v>
      </c>
      <c r="AA45" s="42">
        <v>181670211</v>
      </c>
      <c r="AB45" s="32">
        <f t="shared" si="57"/>
        <v>13957</v>
      </c>
      <c r="AC45" s="19">
        <f t="shared" si="58"/>
        <v>621912297</v>
      </c>
      <c r="AD45" s="19">
        <v>9598</v>
      </c>
      <c r="AE45" s="19">
        <v>435671392</v>
      </c>
      <c r="AF45" s="19">
        <v>4359</v>
      </c>
      <c r="AG45" s="20">
        <v>186240905</v>
      </c>
      <c r="AH45" s="47">
        <f t="shared" si="59"/>
        <v>14749</v>
      </c>
      <c r="AI45" s="41">
        <f t="shared" si="60"/>
        <v>651414424</v>
      </c>
      <c r="AJ45" s="41">
        <v>10202</v>
      </c>
      <c r="AK45" s="41">
        <v>455489536</v>
      </c>
      <c r="AL45" s="41">
        <v>4547</v>
      </c>
      <c r="AM45" s="42">
        <v>195924888</v>
      </c>
      <c r="AN45" s="32">
        <f t="shared" si="61"/>
        <v>16201</v>
      </c>
      <c r="AO45" s="19">
        <f t="shared" si="61"/>
        <v>691090834</v>
      </c>
      <c r="AP45" s="19">
        <v>11222</v>
      </c>
      <c r="AQ45" s="19">
        <v>481463740</v>
      </c>
      <c r="AR45" s="19">
        <v>4979</v>
      </c>
      <c r="AS45" s="20">
        <v>209627094</v>
      </c>
    </row>
    <row r="46" spans="1:50" ht="33">
      <c r="A46" s="92"/>
      <c r="B46" s="91"/>
      <c r="C46" s="62" t="s">
        <v>73</v>
      </c>
      <c r="D46" s="71">
        <f t="shared" si="49"/>
        <v>54</v>
      </c>
      <c r="E46" s="72">
        <f t="shared" si="50"/>
        <v>3006703</v>
      </c>
      <c r="F46" s="72">
        <v>50</v>
      </c>
      <c r="G46" s="72">
        <v>2893273</v>
      </c>
      <c r="H46" s="72">
        <v>4</v>
      </c>
      <c r="I46" s="73">
        <v>113430</v>
      </c>
      <c r="J46" s="47">
        <f t="shared" si="51"/>
        <v>45</v>
      </c>
      <c r="K46" s="41">
        <f t="shared" si="52"/>
        <v>2393989</v>
      </c>
      <c r="L46" s="41">
        <v>40</v>
      </c>
      <c r="M46" s="41">
        <v>2230344</v>
      </c>
      <c r="N46" s="41">
        <v>5</v>
      </c>
      <c r="O46" s="42">
        <v>163645</v>
      </c>
      <c r="P46" s="32">
        <f t="shared" si="53"/>
        <v>47</v>
      </c>
      <c r="Q46" s="19">
        <f t="shared" si="54"/>
        <v>2596132</v>
      </c>
      <c r="R46" s="19">
        <v>40</v>
      </c>
      <c r="S46" s="19">
        <v>2408087</v>
      </c>
      <c r="T46" s="19">
        <v>7</v>
      </c>
      <c r="U46" s="20">
        <v>188045</v>
      </c>
      <c r="V46" s="47">
        <f t="shared" si="55"/>
        <v>44</v>
      </c>
      <c r="W46" s="41">
        <f t="shared" si="56"/>
        <v>2893404</v>
      </c>
      <c r="X46" s="41">
        <v>39</v>
      </c>
      <c r="Y46" s="41">
        <v>2558397</v>
      </c>
      <c r="Z46" s="41">
        <v>5</v>
      </c>
      <c r="AA46" s="42">
        <v>335007</v>
      </c>
      <c r="AB46" s="32">
        <f t="shared" si="57"/>
        <v>37</v>
      </c>
      <c r="AC46" s="19">
        <f t="shared" si="58"/>
        <v>2587344</v>
      </c>
      <c r="AD46" s="19">
        <v>34</v>
      </c>
      <c r="AE46" s="19">
        <v>2501793</v>
      </c>
      <c r="AF46" s="19">
        <v>3</v>
      </c>
      <c r="AG46" s="20">
        <v>85551</v>
      </c>
      <c r="AH46" s="47">
        <f t="shared" si="59"/>
        <v>34</v>
      </c>
      <c r="AI46" s="41">
        <f t="shared" si="60"/>
        <v>2425193</v>
      </c>
      <c r="AJ46" s="41">
        <v>29</v>
      </c>
      <c r="AK46" s="41">
        <v>2152762</v>
      </c>
      <c r="AL46" s="41">
        <v>5</v>
      </c>
      <c r="AM46" s="42">
        <v>272431</v>
      </c>
      <c r="AN46" s="32">
        <f t="shared" si="61"/>
        <v>29</v>
      </c>
      <c r="AO46" s="19">
        <f t="shared" si="61"/>
        <v>1756377</v>
      </c>
      <c r="AP46" s="19">
        <v>24</v>
      </c>
      <c r="AQ46" s="19">
        <v>1522885</v>
      </c>
      <c r="AR46" s="19">
        <v>5</v>
      </c>
      <c r="AS46" s="20">
        <v>233492</v>
      </c>
    </row>
    <row r="47" spans="1:50" ht="33">
      <c r="A47" s="92"/>
      <c r="B47" s="91"/>
      <c r="C47" s="62" t="s">
        <v>74</v>
      </c>
      <c r="D47" s="71">
        <f t="shared" si="49"/>
        <v>326</v>
      </c>
      <c r="E47" s="72">
        <f t="shared" si="50"/>
        <v>17080659</v>
      </c>
      <c r="F47" s="72">
        <v>202</v>
      </c>
      <c r="G47" s="72">
        <v>10835515</v>
      </c>
      <c r="H47" s="72">
        <v>124</v>
      </c>
      <c r="I47" s="73">
        <v>6245144</v>
      </c>
      <c r="J47" s="47">
        <f t="shared" si="51"/>
        <v>359</v>
      </c>
      <c r="K47" s="41">
        <f t="shared" si="52"/>
        <v>19657446</v>
      </c>
      <c r="L47" s="41">
        <v>236</v>
      </c>
      <c r="M47" s="41">
        <v>14440956</v>
      </c>
      <c r="N47" s="41">
        <v>123</v>
      </c>
      <c r="O47" s="42">
        <v>5216490</v>
      </c>
      <c r="P47" s="32">
        <f t="shared" si="53"/>
        <v>327</v>
      </c>
      <c r="Q47" s="19">
        <f t="shared" si="54"/>
        <v>17004514</v>
      </c>
      <c r="R47" s="19">
        <v>224</v>
      </c>
      <c r="S47" s="19">
        <v>12929194</v>
      </c>
      <c r="T47" s="19">
        <v>103</v>
      </c>
      <c r="U47" s="20">
        <v>4075320</v>
      </c>
      <c r="V47" s="47">
        <f t="shared" si="55"/>
        <v>368</v>
      </c>
      <c r="W47" s="41">
        <f t="shared" si="56"/>
        <v>16186762</v>
      </c>
      <c r="X47" s="41">
        <v>245</v>
      </c>
      <c r="Y47" s="41">
        <v>11855024</v>
      </c>
      <c r="Z47" s="41">
        <v>123</v>
      </c>
      <c r="AA47" s="42">
        <v>4331738</v>
      </c>
      <c r="AB47" s="32">
        <f t="shared" si="57"/>
        <v>350</v>
      </c>
      <c r="AC47" s="19">
        <f t="shared" si="58"/>
        <v>17052121</v>
      </c>
      <c r="AD47" s="19">
        <v>213</v>
      </c>
      <c r="AE47" s="19">
        <v>11475362</v>
      </c>
      <c r="AF47" s="19">
        <v>137</v>
      </c>
      <c r="AG47" s="20">
        <v>5576759</v>
      </c>
      <c r="AH47" s="47">
        <f t="shared" si="59"/>
        <v>347</v>
      </c>
      <c r="AI47" s="41">
        <f t="shared" si="60"/>
        <v>16082210</v>
      </c>
      <c r="AJ47" s="41">
        <v>218</v>
      </c>
      <c r="AK47" s="41">
        <v>10549547</v>
      </c>
      <c r="AL47" s="41">
        <v>129</v>
      </c>
      <c r="AM47" s="42">
        <v>5532663</v>
      </c>
      <c r="AN47" s="32">
        <f t="shared" si="61"/>
        <v>389</v>
      </c>
      <c r="AO47" s="19">
        <f t="shared" si="61"/>
        <v>19716734</v>
      </c>
      <c r="AP47" s="19">
        <v>257</v>
      </c>
      <c r="AQ47" s="19">
        <v>12895729</v>
      </c>
      <c r="AR47" s="19">
        <v>132</v>
      </c>
      <c r="AS47" s="20">
        <v>6821005</v>
      </c>
    </row>
    <row r="48" spans="1:50" ht="22.15" customHeight="1">
      <c r="A48" s="92"/>
      <c r="B48" s="91"/>
      <c r="C48" s="62" t="s">
        <v>107</v>
      </c>
      <c r="D48" s="71">
        <f t="shared" si="49"/>
        <v>7406</v>
      </c>
      <c r="E48" s="72">
        <f t="shared" si="50"/>
        <v>361691912</v>
      </c>
      <c r="F48" s="72">
        <v>6675</v>
      </c>
      <c r="G48" s="72">
        <v>320386518</v>
      </c>
      <c r="H48" s="72">
        <v>731</v>
      </c>
      <c r="I48" s="73">
        <v>41305394</v>
      </c>
      <c r="J48" s="47">
        <f t="shared" si="51"/>
        <v>7666</v>
      </c>
      <c r="K48" s="41">
        <f t="shared" si="52"/>
        <v>384376827</v>
      </c>
      <c r="L48" s="41">
        <v>6877</v>
      </c>
      <c r="M48" s="41">
        <v>339357752</v>
      </c>
      <c r="N48" s="41">
        <v>789</v>
      </c>
      <c r="O48" s="42">
        <v>45019075</v>
      </c>
      <c r="P48" s="32">
        <f t="shared" si="53"/>
        <v>7420</v>
      </c>
      <c r="Q48" s="19">
        <f t="shared" si="54"/>
        <v>359953347</v>
      </c>
      <c r="R48" s="19">
        <v>6683</v>
      </c>
      <c r="S48" s="19">
        <v>318577213</v>
      </c>
      <c r="T48" s="19">
        <v>737</v>
      </c>
      <c r="U48" s="20">
        <v>41376134</v>
      </c>
      <c r="V48" s="47">
        <f t="shared" si="55"/>
        <v>7544</v>
      </c>
      <c r="W48" s="41">
        <f t="shared" si="56"/>
        <v>372064212</v>
      </c>
      <c r="X48" s="41">
        <v>6803</v>
      </c>
      <c r="Y48" s="41">
        <v>327985564</v>
      </c>
      <c r="Z48" s="41">
        <v>741</v>
      </c>
      <c r="AA48" s="42">
        <v>44078648</v>
      </c>
      <c r="AB48" s="32">
        <f t="shared" si="57"/>
        <v>7931</v>
      </c>
      <c r="AC48" s="19">
        <f t="shared" si="58"/>
        <v>423320812</v>
      </c>
      <c r="AD48" s="19">
        <v>7118</v>
      </c>
      <c r="AE48" s="19">
        <v>372025420</v>
      </c>
      <c r="AF48" s="19">
        <v>813</v>
      </c>
      <c r="AG48" s="20">
        <v>51295392</v>
      </c>
      <c r="AH48" s="47">
        <f t="shared" si="59"/>
        <v>8474</v>
      </c>
      <c r="AI48" s="41">
        <f t="shared" si="60"/>
        <v>482951839</v>
      </c>
      <c r="AJ48" s="41">
        <v>7565</v>
      </c>
      <c r="AK48" s="41">
        <v>419357078</v>
      </c>
      <c r="AL48" s="41">
        <v>909</v>
      </c>
      <c r="AM48" s="42">
        <v>63594761</v>
      </c>
      <c r="AN48" s="32">
        <f t="shared" si="61"/>
        <v>9029</v>
      </c>
      <c r="AO48" s="19">
        <f t="shared" si="61"/>
        <v>495092308</v>
      </c>
      <c r="AP48" s="19">
        <v>8049</v>
      </c>
      <c r="AQ48" s="19">
        <v>429534594</v>
      </c>
      <c r="AR48" s="19">
        <v>980</v>
      </c>
      <c r="AS48" s="20">
        <v>65557714</v>
      </c>
    </row>
    <row r="49" spans="1:95" ht="22.15" customHeight="1">
      <c r="A49" s="92"/>
      <c r="B49" s="91"/>
      <c r="C49" s="62" t="s">
        <v>109</v>
      </c>
      <c r="D49" s="71">
        <f t="shared" si="49"/>
        <v>8152</v>
      </c>
      <c r="E49" s="72">
        <f t="shared" si="50"/>
        <v>344060298</v>
      </c>
      <c r="F49" s="72">
        <v>4692</v>
      </c>
      <c r="G49" s="72">
        <v>213128914</v>
      </c>
      <c r="H49" s="72">
        <v>3460</v>
      </c>
      <c r="I49" s="73">
        <v>130931384</v>
      </c>
      <c r="J49" s="47">
        <f t="shared" si="51"/>
        <v>8383</v>
      </c>
      <c r="K49" s="41">
        <f t="shared" si="52"/>
        <v>344908111</v>
      </c>
      <c r="L49" s="41">
        <v>4751</v>
      </c>
      <c r="M49" s="41">
        <v>205313350</v>
      </c>
      <c r="N49" s="41">
        <v>3632</v>
      </c>
      <c r="O49" s="42">
        <v>139594761</v>
      </c>
      <c r="P49" s="32">
        <f t="shared" si="53"/>
        <v>8118</v>
      </c>
      <c r="Q49" s="19">
        <f t="shared" si="54"/>
        <v>326679603</v>
      </c>
      <c r="R49" s="19">
        <v>4654</v>
      </c>
      <c r="S49" s="19">
        <v>202320311</v>
      </c>
      <c r="T49" s="19">
        <v>3464</v>
      </c>
      <c r="U49" s="20">
        <v>124359292</v>
      </c>
      <c r="V49" s="47">
        <f t="shared" si="55"/>
        <v>8201</v>
      </c>
      <c r="W49" s="41">
        <f t="shared" si="56"/>
        <v>319218961</v>
      </c>
      <c r="X49" s="41">
        <v>4798</v>
      </c>
      <c r="Y49" s="41">
        <v>194762538</v>
      </c>
      <c r="Z49" s="41">
        <v>3403</v>
      </c>
      <c r="AA49" s="42">
        <v>124456423</v>
      </c>
      <c r="AB49" s="32">
        <f t="shared" si="57"/>
        <v>8309</v>
      </c>
      <c r="AC49" s="19">
        <f t="shared" si="58"/>
        <v>323599744</v>
      </c>
      <c r="AD49" s="19">
        <v>4955</v>
      </c>
      <c r="AE49" s="19">
        <v>205807155</v>
      </c>
      <c r="AF49" s="19">
        <v>3354</v>
      </c>
      <c r="AG49" s="20">
        <v>117792589</v>
      </c>
      <c r="AH49" s="47">
        <f t="shared" si="59"/>
        <v>8420</v>
      </c>
      <c r="AI49" s="41">
        <f t="shared" si="60"/>
        <v>329439686</v>
      </c>
      <c r="AJ49" s="41">
        <v>5001</v>
      </c>
      <c r="AK49" s="41">
        <v>201604736</v>
      </c>
      <c r="AL49" s="41">
        <v>3419</v>
      </c>
      <c r="AM49" s="42">
        <v>127834950</v>
      </c>
      <c r="AN49" s="32">
        <f t="shared" si="61"/>
        <v>8685</v>
      </c>
      <c r="AO49" s="19">
        <f t="shared" si="61"/>
        <v>333686038</v>
      </c>
      <c r="AP49" s="19">
        <v>5243</v>
      </c>
      <c r="AQ49" s="19">
        <v>210421224</v>
      </c>
      <c r="AR49" s="19">
        <v>3442</v>
      </c>
      <c r="AS49" s="20">
        <v>123264814</v>
      </c>
    </row>
    <row r="50" spans="1:95" ht="22.15" customHeight="1">
      <c r="A50" s="92"/>
      <c r="B50" s="91"/>
      <c r="C50" s="62" t="s">
        <v>110</v>
      </c>
      <c r="D50" s="71">
        <f t="shared" si="49"/>
        <v>3084</v>
      </c>
      <c r="E50" s="72">
        <f t="shared" si="50"/>
        <v>174579774</v>
      </c>
      <c r="F50" s="72">
        <v>2604</v>
      </c>
      <c r="G50" s="72">
        <v>153904396</v>
      </c>
      <c r="H50" s="72">
        <v>480</v>
      </c>
      <c r="I50" s="73">
        <v>20675378</v>
      </c>
      <c r="J50" s="47">
        <f t="shared" si="51"/>
        <v>3037</v>
      </c>
      <c r="K50" s="41">
        <f t="shared" si="52"/>
        <v>177863335</v>
      </c>
      <c r="L50" s="41">
        <v>2514</v>
      </c>
      <c r="M50" s="41">
        <v>158507642</v>
      </c>
      <c r="N50" s="41">
        <v>523</v>
      </c>
      <c r="O50" s="42">
        <v>19355693</v>
      </c>
      <c r="P50" s="32">
        <f t="shared" si="53"/>
        <v>2886</v>
      </c>
      <c r="Q50" s="19">
        <f t="shared" si="54"/>
        <v>159255090</v>
      </c>
      <c r="R50" s="19">
        <v>2381</v>
      </c>
      <c r="S50" s="19">
        <v>139372733</v>
      </c>
      <c r="T50" s="19">
        <v>505</v>
      </c>
      <c r="U50" s="20">
        <v>19882357</v>
      </c>
      <c r="V50" s="47">
        <f t="shared" si="55"/>
        <v>2738</v>
      </c>
      <c r="W50" s="41">
        <f t="shared" si="56"/>
        <v>154225708</v>
      </c>
      <c r="X50" s="41">
        <v>2285</v>
      </c>
      <c r="Y50" s="41">
        <v>134969759</v>
      </c>
      <c r="Z50" s="41">
        <v>453</v>
      </c>
      <c r="AA50" s="42">
        <v>19255949</v>
      </c>
      <c r="AB50" s="32">
        <f t="shared" si="57"/>
        <v>2901</v>
      </c>
      <c r="AC50" s="19">
        <f t="shared" si="58"/>
        <v>165224075</v>
      </c>
      <c r="AD50" s="19">
        <v>2406</v>
      </c>
      <c r="AE50" s="19">
        <v>144820164</v>
      </c>
      <c r="AF50" s="19">
        <v>495</v>
      </c>
      <c r="AG50" s="20">
        <v>20403911</v>
      </c>
      <c r="AH50" s="47">
        <f t="shared" si="59"/>
        <v>2816</v>
      </c>
      <c r="AI50" s="41">
        <f t="shared" si="60"/>
        <v>174897134</v>
      </c>
      <c r="AJ50" s="41">
        <v>2352</v>
      </c>
      <c r="AK50" s="41">
        <v>155239347</v>
      </c>
      <c r="AL50" s="41">
        <v>464</v>
      </c>
      <c r="AM50" s="42">
        <v>19657787</v>
      </c>
      <c r="AN50" s="32">
        <f t="shared" si="61"/>
        <v>2972</v>
      </c>
      <c r="AO50" s="19">
        <f t="shared" si="61"/>
        <v>189256402</v>
      </c>
      <c r="AP50" s="19">
        <v>2515</v>
      </c>
      <c r="AQ50" s="19">
        <v>169324172</v>
      </c>
      <c r="AR50" s="19">
        <v>457</v>
      </c>
      <c r="AS50" s="20">
        <v>19932230</v>
      </c>
    </row>
    <row r="51" spans="1:95" ht="22.15" customHeight="1">
      <c r="A51" s="92"/>
      <c r="B51" s="91"/>
      <c r="C51" s="62" t="s">
        <v>111</v>
      </c>
      <c r="D51" s="71">
        <f t="shared" si="49"/>
        <v>4450</v>
      </c>
      <c r="E51" s="72">
        <f t="shared" si="50"/>
        <v>147294278</v>
      </c>
      <c r="F51" s="72">
        <v>2084</v>
      </c>
      <c r="G51" s="72">
        <v>69756490</v>
      </c>
      <c r="H51" s="72">
        <v>2366</v>
      </c>
      <c r="I51" s="73">
        <v>77537788</v>
      </c>
      <c r="J51" s="47">
        <f t="shared" si="51"/>
        <v>4832</v>
      </c>
      <c r="K51" s="41">
        <f t="shared" si="52"/>
        <v>146204566</v>
      </c>
      <c r="L51" s="41">
        <v>2327</v>
      </c>
      <c r="M51" s="41">
        <v>71363428</v>
      </c>
      <c r="N51" s="41">
        <v>2505</v>
      </c>
      <c r="O51" s="42">
        <v>74841138</v>
      </c>
      <c r="P51" s="32">
        <f t="shared" si="53"/>
        <v>4728</v>
      </c>
      <c r="Q51" s="19">
        <f t="shared" si="54"/>
        <v>135177400</v>
      </c>
      <c r="R51" s="19">
        <v>2212</v>
      </c>
      <c r="S51" s="19">
        <v>64393183</v>
      </c>
      <c r="T51" s="19">
        <v>2516</v>
      </c>
      <c r="U51" s="20">
        <v>70784217</v>
      </c>
      <c r="V51" s="47">
        <f t="shared" si="55"/>
        <v>4522</v>
      </c>
      <c r="W51" s="41">
        <f t="shared" si="56"/>
        <v>127806606</v>
      </c>
      <c r="X51" s="41">
        <v>2175</v>
      </c>
      <c r="Y51" s="41">
        <v>61034226</v>
      </c>
      <c r="Z51" s="41">
        <v>2347</v>
      </c>
      <c r="AA51" s="42">
        <v>66772380</v>
      </c>
      <c r="AB51" s="32">
        <f t="shared" si="57"/>
        <v>4447</v>
      </c>
      <c r="AC51" s="19">
        <f t="shared" si="58"/>
        <v>133330561</v>
      </c>
      <c r="AD51" s="19">
        <v>2132</v>
      </c>
      <c r="AE51" s="19">
        <v>61876625</v>
      </c>
      <c r="AF51" s="19">
        <v>2315</v>
      </c>
      <c r="AG51" s="20">
        <v>71453936</v>
      </c>
      <c r="AH51" s="47">
        <f t="shared" si="59"/>
        <v>4181</v>
      </c>
      <c r="AI51" s="41">
        <f t="shared" si="60"/>
        <v>133963379</v>
      </c>
      <c r="AJ51" s="41">
        <v>1967</v>
      </c>
      <c r="AK51" s="41">
        <v>61367860</v>
      </c>
      <c r="AL51" s="41">
        <v>2214</v>
      </c>
      <c r="AM51" s="42">
        <v>72595519</v>
      </c>
      <c r="AN51" s="32">
        <f t="shared" si="61"/>
        <v>4031</v>
      </c>
      <c r="AO51" s="19">
        <f t="shared" si="61"/>
        <v>125761072</v>
      </c>
      <c r="AP51" s="19">
        <v>1914</v>
      </c>
      <c r="AQ51" s="19">
        <v>55477272</v>
      </c>
      <c r="AR51" s="19">
        <v>2117</v>
      </c>
      <c r="AS51" s="20">
        <v>70283800</v>
      </c>
    </row>
    <row r="52" spans="1:95" ht="33">
      <c r="A52" s="92"/>
      <c r="B52" s="91"/>
      <c r="C52" s="62" t="s">
        <v>125</v>
      </c>
      <c r="D52" s="71">
        <f t="shared" si="49"/>
        <v>596</v>
      </c>
      <c r="E52" s="72">
        <f t="shared" si="50"/>
        <v>25537208</v>
      </c>
      <c r="F52" s="72">
        <v>350</v>
      </c>
      <c r="G52" s="72">
        <v>17015978</v>
      </c>
      <c r="H52" s="72">
        <v>246</v>
      </c>
      <c r="I52" s="73">
        <v>8521230</v>
      </c>
      <c r="J52" s="47">
        <f t="shared" si="51"/>
        <v>599</v>
      </c>
      <c r="K52" s="41">
        <f t="shared" si="52"/>
        <v>21766866</v>
      </c>
      <c r="L52" s="41">
        <v>359</v>
      </c>
      <c r="M52" s="41">
        <v>13566711</v>
      </c>
      <c r="N52" s="41">
        <v>240</v>
      </c>
      <c r="O52" s="42">
        <v>8200155</v>
      </c>
      <c r="P52" s="32">
        <f t="shared" si="53"/>
        <v>511</v>
      </c>
      <c r="Q52" s="19">
        <f t="shared" si="54"/>
        <v>21263930</v>
      </c>
      <c r="R52" s="19">
        <v>311</v>
      </c>
      <c r="S52" s="19">
        <v>13434286</v>
      </c>
      <c r="T52" s="19">
        <v>200</v>
      </c>
      <c r="U52" s="20">
        <v>7829644</v>
      </c>
      <c r="V52" s="47">
        <f t="shared" si="55"/>
        <v>505</v>
      </c>
      <c r="W52" s="41">
        <f t="shared" si="56"/>
        <v>22336839</v>
      </c>
      <c r="X52" s="41">
        <v>299</v>
      </c>
      <c r="Y52" s="41">
        <v>13525144</v>
      </c>
      <c r="Z52" s="41">
        <v>206</v>
      </c>
      <c r="AA52" s="42">
        <v>8811695</v>
      </c>
      <c r="AB52" s="32">
        <f t="shared" si="57"/>
        <v>516</v>
      </c>
      <c r="AC52" s="19">
        <f t="shared" si="58"/>
        <v>18774386</v>
      </c>
      <c r="AD52" s="19">
        <v>307</v>
      </c>
      <c r="AE52" s="19">
        <v>12140166</v>
      </c>
      <c r="AF52" s="19">
        <v>209</v>
      </c>
      <c r="AG52" s="20">
        <v>6634220</v>
      </c>
      <c r="AH52" s="47">
        <f t="shared" si="59"/>
        <v>491</v>
      </c>
      <c r="AI52" s="41">
        <f t="shared" si="60"/>
        <v>18258217</v>
      </c>
      <c r="AJ52" s="41">
        <v>280</v>
      </c>
      <c r="AK52" s="41">
        <v>10970326</v>
      </c>
      <c r="AL52" s="41">
        <v>211</v>
      </c>
      <c r="AM52" s="42">
        <v>7287891</v>
      </c>
      <c r="AN52" s="32">
        <f t="shared" si="61"/>
        <v>442</v>
      </c>
      <c r="AO52" s="19">
        <f t="shared" si="61"/>
        <v>16363622</v>
      </c>
      <c r="AP52" s="19">
        <v>256</v>
      </c>
      <c r="AQ52" s="19">
        <v>10671248</v>
      </c>
      <c r="AR52" s="19">
        <v>186</v>
      </c>
      <c r="AS52" s="20">
        <v>5692374</v>
      </c>
    </row>
    <row r="53" spans="1:95" ht="22.15" customHeight="1">
      <c r="A53" s="92"/>
      <c r="B53" s="91"/>
      <c r="C53" s="62" t="s">
        <v>112</v>
      </c>
      <c r="D53" s="71">
        <f t="shared" si="49"/>
        <v>533</v>
      </c>
      <c r="E53" s="72">
        <f t="shared" si="50"/>
        <v>26196078</v>
      </c>
      <c r="F53" s="72">
        <v>177</v>
      </c>
      <c r="G53" s="72">
        <v>7221824</v>
      </c>
      <c r="H53" s="72">
        <v>356</v>
      </c>
      <c r="I53" s="73">
        <v>18974254</v>
      </c>
      <c r="J53" s="47">
        <f t="shared" si="51"/>
        <v>563</v>
      </c>
      <c r="K53" s="41">
        <f t="shared" si="52"/>
        <v>24390411</v>
      </c>
      <c r="L53" s="41">
        <v>177</v>
      </c>
      <c r="M53" s="41">
        <v>7412240</v>
      </c>
      <c r="N53" s="41">
        <v>386</v>
      </c>
      <c r="O53" s="42">
        <v>16978171</v>
      </c>
      <c r="P53" s="32">
        <f t="shared" si="53"/>
        <v>570</v>
      </c>
      <c r="Q53" s="19">
        <f t="shared" si="54"/>
        <v>27058248</v>
      </c>
      <c r="R53" s="19">
        <v>183</v>
      </c>
      <c r="S53" s="19">
        <v>8723982</v>
      </c>
      <c r="T53" s="19">
        <v>387</v>
      </c>
      <c r="U53" s="20">
        <v>18334266</v>
      </c>
      <c r="V53" s="47">
        <f t="shared" si="55"/>
        <v>576</v>
      </c>
      <c r="W53" s="41">
        <f t="shared" si="56"/>
        <v>28289000</v>
      </c>
      <c r="X53" s="41">
        <v>191</v>
      </c>
      <c r="Y53" s="41">
        <v>10051861</v>
      </c>
      <c r="Z53" s="41">
        <v>385</v>
      </c>
      <c r="AA53" s="42">
        <v>18237139</v>
      </c>
      <c r="AB53" s="32">
        <f t="shared" si="57"/>
        <v>611</v>
      </c>
      <c r="AC53" s="19">
        <f t="shared" si="58"/>
        <v>33204905</v>
      </c>
      <c r="AD53" s="19">
        <v>217</v>
      </c>
      <c r="AE53" s="19">
        <v>10607747</v>
      </c>
      <c r="AF53" s="19">
        <v>394</v>
      </c>
      <c r="AG53" s="20">
        <v>22597158</v>
      </c>
      <c r="AH53" s="47">
        <f t="shared" si="59"/>
        <v>546</v>
      </c>
      <c r="AI53" s="41">
        <f t="shared" si="60"/>
        <v>28929360</v>
      </c>
      <c r="AJ53" s="41">
        <v>157</v>
      </c>
      <c r="AK53" s="41">
        <v>8670070</v>
      </c>
      <c r="AL53" s="41">
        <v>389</v>
      </c>
      <c r="AM53" s="42">
        <v>20259290</v>
      </c>
      <c r="AN53" s="32">
        <f t="shared" si="61"/>
        <v>557</v>
      </c>
      <c r="AO53" s="19">
        <f t="shared" si="61"/>
        <v>31785638</v>
      </c>
      <c r="AP53" s="19">
        <v>175</v>
      </c>
      <c r="AQ53" s="19">
        <v>9340524</v>
      </c>
      <c r="AR53" s="19">
        <v>382</v>
      </c>
      <c r="AS53" s="20">
        <v>22445114</v>
      </c>
    </row>
    <row r="54" spans="1:95" ht="22.15" customHeight="1">
      <c r="A54" s="92"/>
      <c r="B54" s="91"/>
      <c r="C54" s="62" t="s">
        <v>81</v>
      </c>
      <c r="D54" s="71">
        <f t="shared" si="49"/>
        <v>629</v>
      </c>
      <c r="E54" s="72">
        <f t="shared" si="50"/>
        <v>28021750</v>
      </c>
      <c r="F54" s="72">
        <v>300</v>
      </c>
      <c r="G54" s="72">
        <v>14653939</v>
      </c>
      <c r="H54" s="72">
        <v>329</v>
      </c>
      <c r="I54" s="73">
        <v>13367811</v>
      </c>
      <c r="J54" s="47">
        <f t="shared" si="51"/>
        <v>624</v>
      </c>
      <c r="K54" s="41">
        <f t="shared" si="52"/>
        <v>28336106</v>
      </c>
      <c r="L54" s="41">
        <v>315</v>
      </c>
      <c r="M54" s="41">
        <v>15267815</v>
      </c>
      <c r="N54" s="41">
        <v>309</v>
      </c>
      <c r="O54" s="42">
        <v>13068291</v>
      </c>
      <c r="P54" s="32">
        <f t="shared" si="53"/>
        <v>606</v>
      </c>
      <c r="Q54" s="19">
        <f t="shared" si="54"/>
        <v>26301254</v>
      </c>
      <c r="R54" s="19">
        <v>303</v>
      </c>
      <c r="S54" s="19">
        <v>14888749</v>
      </c>
      <c r="T54" s="19">
        <v>303</v>
      </c>
      <c r="U54" s="20">
        <v>11412505</v>
      </c>
      <c r="V54" s="47">
        <f t="shared" si="55"/>
        <v>564</v>
      </c>
      <c r="W54" s="41">
        <f t="shared" si="56"/>
        <v>22929814</v>
      </c>
      <c r="X54" s="41">
        <v>278</v>
      </c>
      <c r="Y54" s="41">
        <v>12192720</v>
      </c>
      <c r="Z54" s="41">
        <v>286</v>
      </c>
      <c r="AA54" s="42">
        <v>10737094</v>
      </c>
      <c r="AB54" s="32">
        <f t="shared" si="57"/>
        <v>521</v>
      </c>
      <c r="AC54" s="19">
        <f t="shared" si="58"/>
        <v>21099743</v>
      </c>
      <c r="AD54" s="19">
        <v>268</v>
      </c>
      <c r="AE54" s="19">
        <v>11357100</v>
      </c>
      <c r="AF54" s="19">
        <v>253</v>
      </c>
      <c r="AG54" s="20">
        <v>9742643</v>
      </c>
      <c r="AH54" s="47">
        <f t="shared" si="59"/>
        <v>562</v>
      </c>
      <c r="AI54" s="41">
        <f t="shared" si="60"/>
        <v>24272661</v>
      </c>
      <c r="AJ54" s="41">
        <v>280</v>
      </c>
      <c r="AK54" s="41">
        <v>12463482</v>
      </c>
      <c r="AL54" s="41">
        <v>282</v>
      </c>
      <c r="AM54" s="42">
        <v>11809179</v>
      </c>
      <c r="AN54" s="32">
        <f t="shared" si="61"/>
        <v>556</v>
      </c>
      <c r="AO54" s="19">
        <f t="shared" si="61"/>
        <v>23413907</v>
      </c>
      <c r="AP54" s="19">
        <v>301</v>
      </c>
      <c r="AQ54" s="19">
        <v>14295052</v>
      </c>
      <c r="AR54" s="19">
        <v>255</v>
      </c>
      <c r="AS54" s="20">
        <v>9118855</v>
      </c>
    </row>
    <row r="55" spans="1:95" ht="33">
      <c r="A55" s="92"/>
      <c r="B55" s="91"/>
      <c r="C55" s="62" t="s">
        <v>82</v>
      </c>
      <c r="D55" s="71">
        <f t="shared" si="49"/>
        <v>1080</v>
      </c>
      <c r="E55" s="72">
        <f t="shared" si="50"/>
        <v>48293648</v>
      </c>
      <c r="F55" s="72">
        <v>599</v>
      </c>
      <c r="G55" s="72">
        <v>29119238</v>
      </c>
      <c r="H55" s="72">
        <v>481</v>
      </c>
      <c r="I55" s="73">
        <v>19174410</v>
      </c>
      <c r="J55" s="47">
        <f t="shared" si="51"/>
        <v>1090</v>
      </c>
      <c r="K55" s="41">
        <f t="shared" si="52"/>
        <v>49400216</v>
      </c>
      <c r="L55" s="41">
        <v>614</v>
      </c>
      <c r="M55" s="41">
        <v>30510344</v>
      </c>
      <c r="N55" s="41">
        <v>476</v>
      </c>
      <c r="O55" s="42">
        <v>18889872</v>
      </c>
      <c r="P55" s="32">
        <f t="shared" si="53"/>
        <v>1023</v>
      </c>
      <c r="Q55" s="19">
        <f t="shared" si="54"/>
        <v>44203099</v>
      </c>
      <c r="R55" s="19">
        <v>585</v>
      </c>
      <c r="S55" s="19">
        <v>27969111</v>
      </c>
      <c r="T55" s="19">
        <v>438</v>
      </c>
      <c r="U55" s="20">
        <v>16233988</v>
      </c>
      <c r="V55" s="47">
        <f t="shared" si="55"/>
        <v>977</v>
      </c>
      <c r="W55" s="41">
        <f t="shared" si="56"/>
        <v>46769867</v>
      </c>
      <c r="X55" s="41">
        <v>549</v>
      </c>
      <c r="Y55" s="41">
        <v>27993940</v>
      </c>
      <c r="Z55" s="41">
        <v>428</v>
      </c>
      <c r="AA55" s="42">
        <v>18775927</v>
      </c>
      <c r="AB55" s="32">
        <f t="shared" si="57"/>
        <v>973</v>
      </c>
      <c r="AC55" s="19">
        <f t="shared" si="58"/>
        <v>41780317</v>
      </c>
      <c r="AD55" s="19">
        <v>548</v>
      </c>
      <c r="AE55" s="19">
        <v>26761482</v>
      </c>
      <c r="AF55" s="19">
        <v>425</v>
      </c>
      <c r="AG55" s="20">
        <v>15018835</v>
      </c>
      <c r="AH55" s="47">
        <f t="shared" si="59"/>
        <v>956</v>
      </c>
      <c r="AI55" s="41">
        <f t="shared" si="60"/>
        <v>40180528</v>
      </c>
      <c r="AJ55" s="41">
        <v>571</v>
      </c>
      <c r="AK55" s="41">
        <v>24580289</v>
      </c>
      <c r="AL55" s="41">
        <v>385</v>
      </c>
      <c r="AM55" s="42">
        <v>15600239</v>
      </c>
      <c r="AN55" s="32">
        <f t="shared" si="61"/>
        <v>978</v>
      </c>
      <c r="AO55" s="19">
        <f t="shared" si="61"/>
        <v>42318018</v>
      </c>
      <c r="AP55" s="19">
        <v>552</v>
      </c>
      <c r="AQ55" s="19">
        <v>26243192</v>
      </c>
      <c r="AR55" s="19">
        <v>426</v>
      </c>
      <c r="AS55" s="20">
        <v>16074826</v>
      </c>
    </row>
    <row r="56" spans="1:95" ht="22.15" customHeight="1">
      <c r="A56" s="92"/>
      <c r="B56" s="91"/>
      <c r="C56" s="62" t="s">
        <v>83</v>
      </c>
      <c r="D56" s="71">
        <f t="shared" si="49"/>
        <v>2806</v>
      </c>
      <c r="E56" s="72">
        <f t="shared" si="50"/>
        <v>122430304</v>
      </c>
      <c r="F56" s="72">
        <v>1707</v>
      </c>
      <c r="G56" s="72">
        <v>79715545</v>
      </c>
      <c r="H56" s="72">
        <v>1099</v>
      </c>
      <c r="I56" s="73">
        <v>42714759</v>
      </c>
      <c r="J56" s="47">
        <f t="shared" si="51"/>
        <v>2730</v>
      </c>
      <c r="K56" s="41">
        <f t="shared" si="52"/>
        <v>116607656</v>
      </c>
      <c r="L56" s="41">
        <v>1645</v>
      </c>
      <c r="M56" s="41">
        <v>73610109</v>
      </c>
      <c r="N56" s="41">
        <v>1085</v>
      </c>
      <c r="O56" s="42">
        <v>42997547</v>
      </c>
      <c r="P56" s="32">
        <f t="shared" si="53"/>
        <v>2584</v>
      </c>
      <c r="Q56" s="19">
        <f t="shared" si="54"/>
        <v>109333297</v>
      </c>
      <c r="R56" s="19">
        <v>1589</v>
      </c>
      <c r="S56" s="19">
        <v>71179922</v>
      </c>
      <c r="T56" s="19">
        <v>995</v>
      </c>
      <c r="U56" s="20">
        <v>38153375</v>
      </c>
      <c r="V56" s="47">
        <f t="shared" si="55"/>
        <v>2514</v>
      </c>
      <c r="W56" s="41">
        <f t="shared" si="56"/>
        <v>100012284</v>
      </c>
      <c r="X56" s="41">
        <v>1530</v>
      </c>
      <c r="Y56" s="41">
        <v>64300472</v>
      </c>
      <c r="Z56" s="41">
        <v>984</v>
      </c>
      <c r="AA56" s="42">
        <v>35711812</v>
      </c>
      <c r="AB56" s="32">
        <f t="shared" si="57"/>
        <v>2393</v>
      </c>
      <c r="AC56" s="19">
        <f t="shared" si="58"/>
        <v>104336121</v>
      </c>
      <c r="AD56" s="19">
        <v>1515</v>
      </c>
      <c r="AE56" s="19">
        <v>70262544</v>
      </c>
      <c r="AF56" s="19">
        <v>878</v>
      </c>
      <c r="AG56" s="20">
        <v>34073577</v>
      </c>
      <c r="AH56" s="47">
        <f t="shared" si="59"/>
        <v>2313</v>
      </c>
      <c r="AI56" s="41">
        <f t="shared" si="60"/>
        <v>101781285</v>
      </c>
      <c r="AJ56" s="41">
        <v>1505</v>
      </c>
      <c r="AK56" s="41">
        <v>67499433</v>
      </c>
      <c r="AL56" s="41">
        <v>808</v>
      </c>
      <c r="AM56" s="42">
        <v>34281852</v>
      </c>
      <c r="AN56" s="32">
        <f t="shared" si="61"/>
        <v>2286</v>
      </c>
      <c r="AO56" s="19">
        <f t="shared" si="61"/>
        <v>96411406</v>
      </c>
      <c r="AP56" s="19">
        <v>1461</v>
      </c>
      <c r="AQ56" s="19">
        <v>63609935</v>
      </c>
      <c r="AR56" s="19">
        <v>825</v>
      </c>
      <c r="AS56" s="20">
        <v>32801471</v>
      </c>
    </row>
    <row r="57" spans="1:95" ht="49.5">
      <c r="A57" s="92"/>
      <c r="B57" s="91"/>
      <c r="C57" s="62" t="s">
        <v>84</v>
      </c>
      <c r="D57" s="71">
        <f t="shared" si="49"/>
        <v>225</v>
      </c>
      <c r="E57" s="72">
        <f t="shared" si="50"/>
        <v>10744647</v>
      </c>
      <c r="F57" s="72">
        <v>107</v>
      </c>
      <c r="G57" s="72">
        <v>5661148</v>
      </c>
      <c r="H57" s="72">
        <v>118</v>
      </c>
      <c r="I57" s="73">
        <v>5083499</v>
      </c>
      <c r="J57" s="47">
        <f t="shared" si="51"/>
        <v>172</v>
      </c>
      <c r="K57" s="41">
        <f t="shared" si="52"/>
        <v>8967268</v>
      </c>
      <c r="L57" s="41">
        <v>85</v>
      </c>
      <c r="M57" s="41">
        <v>5095908</v>
      </c>
      <c r="N57" s="41">
        <v>87</v>
      </c>
      <c r="O57" s="42">
        <v>3871360</v>
      </c>
      <c r="P57" s="32">
        <f t="shared" si="53"/>
        <v>185</v>
      </c>
      <c r="Q57" s="19">
        <f t="shared" si="54"/>
        <v>10180628</v>
      </c>
      <c r="R57" s="19">
        <v>96</v>
      </c>
      <c r="S57" s="19">
        <v>5301735</v>
      </c>
      <c r="T57" s="19">
        <v>89</v>
      </c>
      <c r="U57" s="20">
        <v>4878893</v>
      </c>
      <c r="V57" s="47">
        <f t="shared" si="55"/>
        <v>195</v>
      </c>
      <c r="W57" s="41">
        <f t="shared" si="56"/>
        <v>8167630</v>
      </c>
      <c r="X57" s="41">
        <v>92</v>
      </c>
      <c r="Y57" s="41">
        <v>4666159</v>
      </c>
      <c r="Z57" s="41">
        <v>103</v>
      </c>
      <c r="AA57" s="42">
        <v>3501471</v>
      </c>
      <c r="AB57" s="32">
        <f t="shared" si="57"/>
        <v>170</v>
      </c>
      <c r="AC57" s="19">
        <f t="shared" si="58"/>
        <v>7807780</v>
      </c>
      <c r="AD57" s="19">
        <v>85</v>
      </c>
      <c r="AE57" s="19">
        <v>4047503</v>
      </c>
      <c r="AF57" s="19">
        <v>85</v>
      </c>
      <c r="AG57" s="20">
        <v>3760277</v>
      </c>
      <c r="AH57" s="47">
        <f t="shared" si="59"/>
        <v>198</v>
      </c>
      <c r="AI57" s="41">
        <f t="shared" si="60"/>
        <v>10996956</v>
      </c>
      <c r="AJ57" s="41">
        <v>85</v>
      </c>
      <c r="AK57" s="41">
        <v>4799267</v>
      </c>
      <c r="AL57" s="41">
        <v>113</v>
      </c>
      <c r="AM57" s="42">
        <v>6197689</v>
      </c>
      <c r="AN57" s="32">
        <f t="shared" si="61"/>
        <v>216</v>
      </c>
      <c r="AO57" s="19">
        <f t="shared" si="61"/>
        <v>12448084</v>
      </c>
      <c r="AP57" s="19">
        <v>101</v>
      </c>
      <c r="AQ57" s="19">
        <v>5790759</v>
      </c>
      <c r="AR57" s="19">
        <v>115</v>
      </c>
      <c r="AS57" s="20">
        <v>6657325</v>
      </c>
    </row>
    <row r="58" spans="1:95" ht="22.15" customHeight="1">
      <c r="A58" s="92"/>
      <c r="B58" s="91"/>
      <c r="C58" s="62" t="s">
        <v>108</v>
      </c>
      <c r="D58" s="71">
        <f t="shared" si="49"/>
        <v>502</v>
      </c>
      <c r="E58" s="72">
        <f t="shared" si="50"/>
        <v>22517228</v>
      </c>
      <c r="F58" s="72">
        <v>102</v>
      </c>
      <c r="G58" s="72">
        <v>5904398</v>
      </c>
      <c r="H58" s="72">
        <v>400</v>
      </c>
      <c r="I58" s="73">
        <v>16612830</v>
      </c>
      <c r="J58" s="47">
        <f t="shared" si="51"/>
        <v>543</v>
      </c>
      <c r="K58" s="41">
        <f t="shared" si="52"/>
        <v>21423063</v>
      </c>
      <c r="L58" s="41">
        <v>113</v>
      </c>
      <c r="M58" s="41">
        <v>4678329</v>
      </c>
      <c r="N58" s="41">
        <v>430</v>
      </c>
      <c r="O58" s="42">
        <v>16744734</v>
      </c>
      <c r="P58" s="32">
        <f t="shared" si="53"/>
        <v>491</v>
      </c>
      <c r="Q58" s="19">
        <f t="shared" si="54"/>
        <v>19686002</v>
      </c>
      <c r="R58" s="19">
        <v>112</v>
      </c>
      <c r="S58" s="19">
        <v>4960494</v>
      </c>
      <c r="T58" s="19">
        <v>379</v>
      </c>
      <c r="U58" s="20">
        <v>14725508</v>
      </c>
      <c r="V58" s="47">
        <f t="shared" si="55"/>
        <v>519</v>
      </c>
      <c r="W58" s="41">
        <f t="shared" si="56"/>
        <v>19616999</v>
      </c>
      <c r="X58" s="41">
        <v>125</v>
      </c>
      <c r="Y58" s="41">
        <v>5302672</v>
      </c>
      <c r="Z58" s="41">
        <v>394</v>
      </c>
      <c r="AA58" s="42">
        <v>14314327</v>
      </c>
      <c r="AB58" s="32">
        <f t="shared" si="57"/>
        <v>475</v>
      </c>
      <c r="AC58" s="19">
        <f t="shared" si="58"/>
        <v>18578624</v>
      </c>
      <c r="AD58" s="19">
        <v>97</v>
      </c>
      <c r="AE58" s="19">
        <v>5453203</v>
      </c>
      <c r="AF58" s="19">
        <v>378</v>
      </c>
      <c r="AG58" s="20">
        <v>13125421</v>
      </c>
      <c r="AH58" s="47">
        <f t="shared" si="59"/>
        <v>457</v>
      </c>
      <c r="AI58" s="41">
        <f t="shared" si="60"/>
        <v>20560698</v>
      </c>
      <c r="AJ58" s="41">
        <v>103</v>
      </c>
      <c r="AK58" s="41">
        <v>5284999</v>
      </c>
      <c r="AL58" s="41">
        <v>354</v>
      </c>
      <c r="AM58" s="42">
        <v>15275699</v>
      </c>
      <c r="AN58" s="32">
        <f t="shared" si="61"/>
        <v>507</v>
      </c>
      <c r="AO58" s="19">
        <f t="shared" si="61"/>
        <v>19961514</v>
      </c>
      <c r="AP58" s="19">
        <v>133</v>
      </c>
      <c r="AQ58" s="19">
        <v>6208533</v>
      </c>
      <c r="AR58" s="19">
        <v>374</v>
      </c>
      <c r="AS58" s="20">
        <v>13752981</v>
      </c>
    </row>
    <row r="59" spans="1:95" ht="33">
      <c r="A59" s="92"/>
      <c r="B59" s="91"/>
      <c r="C59" s="62" t="s">
        <v>113</v>
      </c>
      <c r="D59" s="71">
        <f t="shared" si="49"/>
        <v>2103</v>
      </c>
      <c r="E59" s="72">
        <f t="shared" si="50"/>
        <v>100028729</v>
      </c>
      <c r="F59" s="72">
        <v>317</v>
      </c>
      <c r="G59" s="72">
        <v>14442394</v>
      </c>
      <c r="H59" s="72">
        <v>1786</v>
      </c>
      <c r="I59" s="73">
        <v>85586335</v>
      </c>
      <c r="J59" s="47">
        <f t="shared" si="51"/>
        <v>1884</v>
      </c>
      <c r="K59" s="41">
        <f t="shared" si="52"/>
        <v>80104616</v>
      </c>
      <c r="L59" s="41">
        <v>263</v>
      </c>
      <c r="M59" s="41">
        <v>11998226</v>
      </c>
      <c r="N59" s="41">
        <v>1621</v>
      </c>
      <c r="O59" s="42">
        <v>68106390</v>
      </c>
      <c r="P59" s="32">
        <f t="shared" si="53"/>
        <v>1589</v>
      </c>
      <c r="Q59" s="19">
        <f t="shared" si="54"/>
        <v>69208261</v>
      </c>
      <c r="R59" s="19">
        <v>228</v>
      </c>
      <c r="S59" s="19">
        <v>12650176</v>
      </c>
      <c r="T59" s="19">
        <v>1361</v>
      </c>
      <c r="U59" s="20">
        <v>56558085</v>
      </c>
      <c r="V59" s="47">
        <f t="shared" si="55"/>
        <v>1536</v>
      </c>
      <c r="W59" s="41">
        <f t="shared" si="56"/>
        <v>63390190</v>
      </c>
      <c r="X59" s="41">
        <v>244</v>
      </c>
      <c r="Y59" s="41">
        <v>10367279</v>
      </c>
      <c r="Z59" s="41">
        <v>1292</v>
      </c>
      <c r="AA59" s="42">
        <v>53022911</v>
      </c>
      <c r="AB59" s="32">
        <f t="shared" si="57"/>
        <v>1392</v>
      </c>
      <c r="AC59" s="19">
        <f t="shared" si="58"/>
        <v>59058607</v>
      </c>
      <c r="AD59" s="19">
        <v>214</v>
      </c>
      <c r="AE59" s="19">
        <v>9531008</v>
      </c>
      <c r="AF59" s="19">
        <v>1178</v>
      </c>
      <c r="AG59" s="20">
        <v>49527599</v>
      </c>
      <c r="AH59" s="47">
        <f t="shared" si="59"/>
        <v>1299</v>
      </c>
      <c r="AI59" s="41">
        <f t="shared" si="60"/>
        <v>56520749</v>
      </c>
      <c r="AJ59" s="41">
        <v>179</v>
      </c>
      <c r="AK59" s="41">
        <v>8078002</v>
      </c>
      <c r="AL59" s="41">
        <v>1120</v>
      </c>
      <c r="AM59" s="42">
        <v>48442747</v>
      </c>
      <c r="AN59" s="32">
        <f t="shared" si="61"/>
        <v>1239</v>
      </c>
      <c r="AO59" s="19">
        <f t="shared" si="61"/>
        <v>54303538</v>
      </c>
      <c r="AP59" s="19">
        <v>182</v>
      </c>
      <c r="AQ59" s="19">
        <v>8946997</v>
      </c>
      <c r="AR59" s="19">
        <v>1057</v>
      </c>
      <c r="AS59" s="20">
        <v>45356541</v>
      </c>
    </row>
    <row r="60" spans="1:95" ht="33">
      <c r="A60" s="92"/>
      <c r="B60" s="91"/>
      <c r="C60" s="62" t="s">
        <v>87</v>
      </c>
      <c r="D60" s="71">
        <f t="shared" si="49"/>
        <v>336</v>
      </c>
      <c r="E60" s="72">
        <f t="shared" si="50"/>
        <v>13859764</v>
      </c>
      <c r="F60" s="72">
        <v>155</v>
      </c>
      <c r="G60" s="72">
        <v>6750280</v>
      </c>
      <c r="H60" s="72">
        <v>181</v>
      </c>
      <c r="I60" s="73">
        <v>7109484</v>
      </c>
      <c r="J60" s="47">
        <f t="shared" si="51"/>
        <v>445</v>
      </c>
      <c r="K60" s="41">
        <f t="shared" si="52"/>
        <v>18412328</v>
      </c>
      <c r="L60" s="41">
        <v>201</v>
      </c>
      <c r="M60" s="41">
        <v>8884520</v>
      </c>
      <c r="N60" s="41">
        <v>244</v>
      </c>
      <c r="O60" s="42">
        <v>9527808</v>
      </c>
      <c r="P60" s="32">
        <f t="shared" si="53"/>
        <v>415</v>
      </c>
      <c r="Q60" s="19">
        <f t="shared" si="54"/>
        <v>17529069</v>
      </c>
      <c r="R60" s="19">
        <v>211</v>
      </c>
      <c r="S60" s="19">
        <v>8706816</v>
      </c>
      <c r="T60" s="19">
        <v>204</v>
      </c>
      <c r="U60" s="20">
        <v>8822253</v>
      </c>
      <c r="V60" s="47">
        <f t="shared" si="55"/>
        <v>385</v>
      </c>
      <c r="W60" s="41">
        <f t="shared" si="56"/>
        <v>14175401</v>
      </c>
      <c r="X60" s="41">
        <v>189</v>
      </c>
      <c r="Y60" s="41">
        <v>7809599</v>
      </c>
      <c r="Z60" s="41">
        <v>196</v>
      </c>
      <c r="AA60" s="42">
        <v>6365802</v>
      </c>
      <c r="AB60" s="32">
        <f t="shared" si="57"/>
        <v>387</v>
      </c>
      <c r="AC60" s="19">
        <f t="shared" si="58"/>
        <v>14613539</v>
      </c>
      <c r="AD60" s="19">
        <v>193</v>
      </c>
      <c r="AE60" s="19">
        <v>7954073</v>
      </c>
      <c r="AF60" s="19">
        <v>194</v>
      </c>
      <c r="AG60" s="20">
        <v>6659466</v>
      </c>
      <c r="AH60" s="47">
        <f t="shared" si="59"/>
        <v>416</v>
      </c>
      <c r="AI60" s="41">
        <f t="shared" si="60"/>
        <v>17161069</v>
      </c>
      <c r="AJ60" s="41">
        <v>203</v>
      </c>
      <c r="AK60" s="41">
        <v>7975817</v>
      </c>
      <c r="AL60" s="41">
        <v>213</v>
      </c>
      <c r="AM60" s="42">
        <v>9185252</v>
      </c>
      <c r="AN60" s="32">
        <f t="shared" si="61"/>
        <v>414</v>
      </c>
      <c r="AO60" s="19">
        <f t="shared" si="61"/>
        <v>14495641</v>
      </c>
      <c r="AP60" s="19">
        <v>193</v>
      </c>
      <c r="AQ60" s="19">
        <v>5940989</v>
      </c>
      <c r="AR60" s="19">
        <v>221</v>
      </c>
      <c r="AS60" s="20">
        <v>8554652</v>
      </c>
    </row>
    <row r="61" spans="1:95" ht="22.15" customHeight="1" thickBot="1">
      <c r="A61" s="93"/>
      <c r="B61" s="94"/>
      <c r="C61" s="63" t="s">
        <v>88</v>
      </c>
      <c r="D61" s="74">
        <f t="shared" si="49"/>
        <v>2151</v>
      </c>
      <c r="E61" s="75">
        <f t="shared" si="50"/>
        <v>108329501</v>
      </c>
      <c r="F61" s="75">
        <v>1037</v>
      </c>
      <c r="G61" s="75">
        <v>49702841</v>
      </c>
      <c r="H61" s="75">
        <v>1114</v>
      </c>
      <c r="I61" s="76">
        <v>58626660</v>
      </c>
      <c r="J61" s="48">
        <f t="shared" si="51"/>
        <v>2206</v>
      </c>
      <c r="K61" s="43">
        <f t="shared" si="52"/>
        <v>107088387</v>
      </c>
      <c r="L61" s="43">
        <v>1051</v>
      </c>
      <c r="M61" s="43">
        <v>52938353</v>
      </c>
      <c r="N61" s="43">
        <v>1155</v>
      </c>
      <c r="O61" s="44">
        <v>54150034</v>
      </c>
      <c r="P61" s="33">
        <f t="shared" si="53"/>
        <v>2073</v>
      </c>
      <c r="Q61" s="21">
        <f t="shared" si="54"/>
        <v>102808870</v>
      </c>
      <c r="R61" s="21">
        <v>1075</v>
      </c>
      <c r="S61" s="21">
        <v>52837424</v>
      </c>
      <c r="T61" s="21">
        <v>998</v>
      </c>
      <c r="U61" s="22">
        <v>49971446</v>
      </c>
      <c r="V61" s="48">
        <f t="shared" si="55"/>
        <v>2056</v>
      </c>
      <c r="W61" s="43">
        <f t="shared" si="56"/>
        <v>103170393</v>
      </c>
      <c r="X61" s="43">
        <v>1002</v>
      </c>
      <c r="Y61" s="43">
        <v>48854362</v>
      </c>
      <c r="Z61" s="43">
        <v>1054</v>
      </c>
      <c r="AA61" s="44">
        <v>54316031</v>
      </c>
      <c r="AB61" s="33">
        <f t="shared" si="57"/>
        <v>2092</v>
      </c>
      <c r="AC61" s="21">
        <f t="shared" si="58"/>
        <v>112507284</v>
      </c>
      <c r="AD61" s="21">
        <v>1072</v>
      </c>
      <c r="AE61" s="21">
        <v>57777830</v>
      </c>
      <c r="AF61" s="21">
        <v>1020</v>
      </c>
      <c r="AG61" s="22">
        <v>54729454</v>
      </c>
      <c r="AH61" s="48">
        <f t="shared" si="59"/>
        <v>2173</v>
      </c>
      <c r="AI61" s="43">
        <f t="shared" si="60"/>
        <v>133410246</v>
      </c>
      <c r="AJ61" s="43">
        <v>1062</v>
      </c>
      <c r="AK61" s="43">
        <v>67205114</v>
      </c>
      <c r="AL61" s="43">
        <v>1111</v>
      </c>
      <c r="AM61" s="44">
        <v>66205132</v>
      </c>
      <c r="AN61" s="33">
        <f t="shared" si="61"/>
        <v>2293</v>
      </c>
      <c r="AO61" s="21">
        <f t="shared" si="61"/>
        <v>129884156</v>
      </c>
      <c r="AP61" s="21">
        <v>1165</v>
      </c>
      <c r="AQ61" s="21">
        <v>63780408</v>
      </c>
      <c r="AR61" s="21">
        <v>1128</v>
      </c>
      <c r="AS61" s="22">
        <v>66103748</v>
      </c>
    </row>
    <row r="62" spans="1:95" s="29" customFormat="1" ht="67.900000000000006" customHeight="1">
      <c r="A62" s="28"/>
      <c r="B62" s="12"/>
      <c r="C62" s="12"/>
      <c r="D62" s="84" t="s">
        <v>137</v>
      </c>
      <c r="E62" s="82"/>
      <c r="F62" s="82"/>
      <c r="G62" s="82"/>
      <c r="H62" s="82"/>
      <c r="I62" s="82"/>
      <c r="J62" s="82" t="s">
        <v>135</v>
      </c>
      <c r="K62" s="82"/>
      <c r="L62" s="82"/>
      <c r="M62" s="82"/>
      <c r="N62" s="82"/>
      <c r="O62" s="82"/>
      <c r="P62" s="82" t="s">
        <v>135</v>
      </c>
      <c r="Q62" s="82"/>
      <c r="R62" s="82"/>
      <c r="S62" s="82"/>
      <c r="T62" s="82"/>
      <c r="U62" s="82"/>
      <c r="V62" s="82" t="s">
        <v>135</v>
      </c>
      <c r="W62" s="82"/>
      <c r="X62" s="82"/>
      <c r="Y62" s="82"/>
      <c r="Z62" s="82"/>
      <c r="AA62" s="82"/>
      <c r="AB62" s="82" t="s">
        <v>135</v>
      </c>
      <c r="AC62" s="82"/>
      <c r="AD62" s="82"/>
      <c r="AE62" s="82"/>
      <c r="AF62" s="82"/>
      <c r="AG62" s="82"/>
      <c r="AH62" s="82" t="s">
        <v>135</v>
      </c>
      <c r="AI62" s="82"/>
      <c r="AJ62" s="82"/>
      <c r="AK62" s="82"/>
      <c r="AL62" s="82"/>
      <c r="AM62" s="82"/>
      <c r="AN62" s="84" t="s">
        <v>136</v>
      </c>
      <c r="AO62" s="82"/>
      <c r="AP62" s="82"/>
      <c r="AQ62" s="82"/>
      <c r="AR62" s="82"/>
      <c r="AS62" s="82"/>
      <c r="AV62" s="12"/>
      <c r="BC62" s="12"/>
      <c r="BJ62" s="12"/>
      <c r="BR62" s="12"/>
      <c r="CQ62" s="12"/>
    </row>
  </sheetData>
  <mergeCells count="50">
    <mergeCell ref="J1:O1"/>
    <mergeCell ref="J3:O3"/>
    <mergeCell ref="J4:K4"/>
    <mergeCell ref="L4:M4"/>
    <mergeCell ref="N4:O4"/>
    <mergeCell ref="V1:AA1"/>
    <mergeCell ref="AB1:AG1"/>
    <mergeCell ref="AH1:AM1"/>
    <mergeCell ref="AN1:AS1"/>
    <mergeCell ref="AN3:AS3"/>
    <mergeCell ref="B3:C5"/>
    <mergeCell ref="AN4:AO4"/>
    <mergeCell ref="AP4:AQ4"/>
    <mergeCell ref="AH3:AM3"/>
    <mergeCell ref="AB3:AG3"/>
    <mergeCell ref="V3:AA3"/>
    <mergeCell ref="V4:W4"/>
    <mergeCell ref="X4:Y4"/>
    <mergeCell ref="Z4:AA4"/>
    <mergeCell ref="AH62:AM62"/>
    <mergeCell ref="AN62:AS62"/>
    <mergeCell ref="AR4:AS4"/>
    <mergeCell ref="A6:A28"/>
    <mergeCell ref="B6:B28"/>
    <mergeCell ref="A29:A41"/>
    <mergeCell ref="B29:B41"/>
    <mergeCell ref="A42:A61"/>
    <mergeCell ref="B42:B61"/>
    <mergeCell ref="AJ4:AK4"/>
    <mergeCell ref="AL4:AM4"/>
    <mergeCell ref="AH4:AI4"/>
    <mergeCell ref="AB4:AC4"/>
    <mergeCell ref="AD4:AE4"/>
    <mergeCell ref="AF4:AG4"/>
    <mergeCell ref="A3:A5"/>
    <mergeCell ref="P1:U1"/>
    <mergeCell ref="P3:U3"/>
    <mergeCell ref="P4:Q4"/>
    <mergeCell ref="R4:S4"/>
    <mergeCell ref="T4:U4"/>
    <mergeCell ref="D1:I1"/>
    <mergeCell ref="D3:I3"/>
    <mergeCell ref="D4:E4"/>
    <mergeCell ref="F4:G4"/>
    <mergeCell ref="H4:I4"/>
    <mergeCell ref="D62:I62"/>
    <mergeCell ref="J62:O62"/>
    <mergeCell ref="P62:U62"/>
    <mergeCell ref="V62:AA62"/>
    <mergeCell ref="AB62:AG62"/>
  </mergeCells>
  <phoneticPr fontId="11" type="noConversion"/>
  <printOptions horizontalCentered="1"/>
  <pageMargins left="0.39370078740157483" right="0.39370078740157483" top="0.59055118110236227" bottom="0.39370078740157483" header="0.51181102362204722" footer="0.31496062992125984"/>
  <pageSetup paperSize="9" orientation="portrait" horizontalDpi="1200" verticalDpi="1200" r:id="rId1"/>
  <headerFooter alignWithMargins="0"/>
  <rowBreaks count="2" manualBreakCount="2">
    <brk id="28" max="16383" man="1"/>
    <brk id="41" max="16383" man="1"/>
  </rowBreaks>
  <colBreaks count="6" manualBreakCount="6">
    <brk id="9" max="1048575" man="1"/>
    <brk id="15" max="1048575" man="1"/>
    <brk id="21" max="1048575" man="1"/>
    <brk id="27" max="1048575" man="1"/>
    <brk id="33" max="1048575" man="1"/>
    <brk id="3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工作表4"/>
  <dimension ref="A1:T62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2.75" style="5" customWidth="1"/>
    <col min="4" max="4" width="8.25" style="1" customWidth="1"/>
    <col min="5" max="5" width="13.75" style="1" customWidth="1"/>
    <col min="6" max="6" width="8.25" style="1" customWidth="1"/>
    <col min="7" max="7" width="13.75" style="1" customWidth="1"/>
    <col min="8" max="8" width="8.25" style="1" customWidth="1"/>
    <col min="9" max="9" width="12.625" style="1" customWidth="1"/>
    <col min="10" max="10" width="8.25" style="1" customWidth="1"/>
    <col min="11" max="11" width="13.75" style="1" customWidth="1"/>
    <col min="12" max="12" width="8.25" style="1" customWidth="1"/>
    <col min="13" max="13" width="13.75" style="1" customWidth="1"/>
    <col min="14" max="14" width="8.25" style="1" customWidth="1"/>
    <col min="15" max="15" width="12.625" style="1" customWidth="1"/>
    <col min="16" max="16" width="14.625" style="1" customWidth="1"/>
    <col min="17" max="17" width="9.625" style="1" customWidth="1"/>
    <col min="18" max="18" width="14.625" style="1" customWidth="1"/>
    <col min="19" max="19" width="9.625" style="1" customWidth="1"/>
    <col min="20" max="20" width="14.625" style="1" customWidth="1"/>
    <col min="21" max="16384" width="9" style="1"/>
  </cols>
  <sheetData>
    <row r="1" spans="1:20" ht="40.9" customHeight="1">
      <c r="A1" s="23"/>
      <c r="B1" s="24"/>
      <c r="C1" s="24"/>
      <c r="D1" s="118" t="s">
        <v>116</v>
      </c>
      <c r="E1" s="119"/>
      <c r="F1" s="119"/>
      <c r="G1" s="119"/>
      <c r="H1" s="119"/>
      <c r="I1" s="119"/>
      <c r="J1" s="118" t="s">
        <v>116</v>
      </c>
      <c r="K1" s="119"/>
      <c r="L1" s="119"/>
      <c r="M1" s="119"/>
      <c r="N1" s="119"/>
      <c r="O1" s="119"/>
    </row>
    <row r="2" spans="1:20" ht="18" customHeight="1" thickBot="1"/>
    <row r="3" spans="1:20" s="5" customFormat="1" ht="23.45" customHeight="1">
      <c r="A3" s="95" t="s">
        <v>0</v>
      </c>
      <c r="B3" s="97" t="s">
        <v>57</v>
      </c>
      <c r="C3" s="98"/>
      <c r="D3" s="103" t="s">
        <v>90</v>
      </c>
      <c r="E3" s="104"/>
      <c r="F3" s="104"/>
      <c r="G3" s="104"/>
      <c r="H3" s="104"/>
      <c r="I3" s="105"/>
      <c r="J3" s="120" t="s">
        <v>68</v>
      </c>
      <c r="K3" s="121"/>
      <c r="L3" s="121"/>
      <c r="M3" s="121"/>
      <c r="N3" s="121"/>
      <c r="O3" s="122"/>
    </row>
    <row r="4" spans="1:20" s="2" customFormat="1" ht="23.45" customHeight="1">
      <c r="A4" s="96"/>
      <c r="B4" s="99"/>
      <c r="C4" s="100"/>
      <c r="D4" s="106" t="s">
        <v>33</v>
      </c>
      <c r="E4" s="107"/>
      <c r="F4" s="108" t="s">
        <v>91</v>
      </c>
      <c r="G4" s="107"/>
      <c r="H4" s="108" t="s">
        <v>92</v>
      </c>
      <c r="I4" s="109"/>
      <c r="J4" s="123" t="s">
        <v>93</v>
      </c>
      <c r="K4" s="124"/>
      <c r="L4" s="125" t="s">
        <v>91</v>
      </c>
      <c r="M4" s="124"/>
      <c r="N4" s="125" t="s">
        <v>92</v>
      </c>
      <c r="O4" s="126"/>
    </row>
    <row r="5" spans="1:20" ht="23.45" customHeight="1">
      <c r="A5" s="96"/>
      <c r="B5" s="101"/>
      <c r="C5" s="102"/>
      <c r="D5" s="45" t="s">
        <v>26</v>
      </c>
      <c r="E5" s="37" t="s">
        <v>27</v>
      </c>
      <c r="F5" s="37" t="s">
        <v>26</v>
      </c>
      <c r="G5" s="37" t="s">
        <v>27</v>
      </c>
      <c r="H5" s="37" t="s">
        <v>26</v>
      </c>
      <c r="I5" s="38" t="s">
        <v>27</v>
      </c>
      <c r="J5" s="30" t="s">
        <v>58</v>
      </c>
      <c r="K5" s="14" t="s">
        <v>59</v>
      </c>
      <c r="L5" s="14" t="s">
        <v>58</v>
      </c>
      <c r="M5" s="14" t="s">
        <v>59</v>
      </c>
      <c r="N5" s="14" t="s">
        <v>58</v>
      </c>
      <c r="O5" s="15" t="s">
        <v>59</v>
      </c>
    </row>
    <row r="6" spans="1:20" ht="24" customHeight="1">
      <c r="A6" s="85" t="s">
        <v>120</v>
      </c>
      <c r="B6" s="87" t="s">
        <v>60</v>
      </c>
      <c r="C6" s="55" t="s">
        <v>1</v>
      </c>
      <c r="D6" s="59">
        <f t="shared" ref="D6:I6" si="0">SUM(D7:D28)</f>
        <v>53378</v>
      </c>
      <c r="E6" s="49">
        <f t="shared" si="0"/>
        <v>2339364507</v>
      </c>
      <c r="F6" s="49">
        <f t="shared" si="0"/>
        <v>35821</v>
      </c>
      <c r="G6" s="49">
        <f t="shared" si="0"/>
        <v>1593476598</v>
      </c>
      <c r="H6" s="49">
        <f t="shared" si="0"/>
        <v>17557</v>
      </c>
      <c r="I6" s="50">
        <f t="shared" si="0"/>
        <v>745887909</v>
      </c>
      <c r="J6" s="34">
        <f t="shared" ref="J6:O6" si="1">SUM(J7:J28)</f>
        <v>54684</v>
      </c>
      <c r="K6" s="6">
        <f t="shared" si="1"/>
        <v>2442778998</v>
      </c>
      <c r="L6" s="6">
        <f t="shared" si="1"/>
        <v>36694</v>
      </c>
      <c r="M6" s="6">
        <f t="shared" si="1"/>
        <v>1665157328</v>
      </c>
      <c r="N6" s="6">
        <f t="shared" si="1"/>
        <v>17990</v>
      </c>
      <c r="O6" s="7">
        <f t="shared" si="1"/>
        <v>777621670</v>
      </c>
      <c r="P6" s="4"/>
      <c r="Q6" s="4"/>
      <c r="R6" s="4"/>
      <c r="S6" s="4"/>
      <c r="T6" s="4"/>
    </row>
    <row r="7" spans="1:20" ht="24" customHeight="1">
      <c r="A7" s="85"/>
      <c r="B7" s="88"/>
      <c r="C7" s="55" t="s">
        <v>61</v>
      </c>
      <c r="D7" s="59">
        <f t="shared" ref="D7:D28" si="2">F7+H7</f>
        <v>6462</v>
      </c>
      <c r="E7" s="49">
        <f t="shared" ref="E7:E28" si="3">G7+I7</f>
        <v>289895629</v>
      </c>
      <c r="F7" s="49">
        <v>4449</v>
      </c>
      <c r="G7" s="49">
        <v>203643129</v>
      </c>
      <c r="H7" s="49">
        <v>2013</v>
      </c>
      <c r="I7" s="50">
        <v>86252500</v>
      </c>
      <c r="J7" s="34">
        <f t="shared" ref="J7:J28" si="4">L7+N7</f>
        <v>6593</v>
      </c>
      <c r="K7" s="6">
        <f t="shared" ref="K7:K28" si="5">M7+O7</f>
        <v>296371452</v>
      </c>
      <c r="L7" s="6">
        <v>4574</v>
      </c>
      <c r="M7" s="6">
        <v>212097326</v>
      </c>
      <c r="N7" s="6">
        <v>2019</v>
      </c>
      <c r="O7" s="7">
        <v>84274126</v>
      </c>
      <c r="P7" s="4"/>
      <c r="Q7" s="4"/>
      <c r="R7" s="4"/>
      <c r="S7" s="4"/>
      <c r="T7" s="4"/>
    </row>
    <row r="8" spans="1:20" ht="24" customHeight="1">
      <c r="A8" s="85"/>
      <c r="B8" s="88"/>
      <c r="C8" s="55" t="s">
        <v>62</v>
      </c>
      <c r="D8" s="59">
        <f t="shared" si="2"/>
        <v>8161</v>
      </c>
      <c r="E8" s="49">
        <f t="shared" si="3"/>
        <v>345867992</v>
      </c>
      <c r="F8" s="49">
        <v>5060</v>
      </c>
      <c r="G8" s="49">
        <v>222816400</v>
      </c>
      <c r="H8" s="49">
        <v>3101</v>
      </c>
      <c r="I8" s="50">
        <v>123051592</v>
      </c>
      <c r="J8" s="34">
        <f t="shared" si="4"/>
        <v>8112</v>
      </c>
      <c r="K8" s="6">
        <f t="shared" si="5"/>
        <v>362035285</v>
      </c>
      <c r="L8" s="6">
        <v>4947</v>
      </c>
      <c r="M8" s="6">
        <v>237813645</v>
      </c>
      <c r="N8" s="6">
        <v>3165</v>
      </c>
      <c r="O8" s="7">
        <v>124221640</v>
      </c>
      <c r="P8" s="4"/>
      <c r="Q8" s="4"/>
      <c r="R8" s="4"/>
      <c r="S8" s="4"/>
      <c r="T8" s="4"/>
    </row>
    <row r="9" spans="1:20" ht="24" customHeight="1">
      <c r="A9" s="85"/>
      <c r="B9" s="88"/>
      <c r="C9" s="55" t="s">
        <v>63</v>
      </c>
      <c r="D9" s="59">
        <f t="shared" si="2"/>
        <v>8665</v>
      </c>
      <c r="E9" s="49">
        <f t="shared" si="3"/>
        <v>333732619</v>
      </c>
      <c r="F9" s="49">
        <v>5896</v>
      </c>
      <c r="G9" s="49">
        <v>227357252</v>
      </c>
      <c r="H9" s="49">
        <v>2769</v>
      </c>
      <c r="I9" s="50">
        <v>106375367</v>
      </c>
      <c r="J9" s="34">
        <f t="shared" si="4"/>
        <v>9160</v>
      </c>
      <c r="K9" s="6">
        <f t="shared" si="5"/>
        <v>354280143</v>
      </c>
      <c r="L9" s="6">
        <v>6162</v>
      </c>
      <c r="M9" s="6">
        <v>237539248</v>
      </c>
      <c r="N9" s="6">
        <v>2998</v>
      </c>
      <c r="O9" s="7">
        <v>116740895</v>
      </c>
      <c r="P9" s="4"/>
      <c r="Q9" s="4"/>
      <c r="R9" s="4"/>
      <c r="S9" s="4"/>
      <c r="T9" s="4"/>
    </row>
    <row r="10" spans="1:20" ht="24" customHeight="1">
      <c r="A10" s="85"/>
      <c r="B10" s="88"/>
      <c r="C10" s="55" t="s">
        <v>64</v>
      </c>
      <c r="D10" s="59">
        <f t="shared" si="2"/>
        <v>4325</v>
      </c>
      <c r="E10" s="49">
        <f t="shared" si="3"/>
        <v>188555969</v>
      </c>
      <c r="F10" s="49">
        <v>2848</v>
      </c>
      <c r="G10" s="49">
        <v>125149299</v>
      </c>
      <c r="H10" s="49">
        <v>1477</v>
      </c>
      <c r="I10" s="50">
        <v>63406670</v>
      </c>
      <c r="J10" s="34">
        <f t="shared" si="4"/>
        <v>4148</v>
      </c>
      <c r="K10" s="6">
        <f t="shared" si="5"/>
        <v>177009701</v>
      </c>
      <c r="L10" s="6">
        <v>2727</v>
      </c>
      <c r="M10" s="6">
        <v>117907246</v>
      </c>
      <c r="N10" s="6">
        <v>1421</v>
      </c>
      <c r="O10" s="7">
        <v>59102455</v>
      </c>
      <c r="P10" s="4"/>
      <c r="Q10" s="4"/>
      <c r="R10" s="4"/>
      <c r="S10" s="4"/>
      <c r="T10" s="4"/>
    </row>
    <row r="11" spans="1:20" ht="24" customHeight="1">
      <c r="A11" s="85"/>
      <c r="B11" s="88"/>
      <c r="C11" s="55" t="s">
        <v>65</v>
      </c>
      <c r="D11" s="59">
        <f t="shared" si="2"/>
        <v>7599</v>
      </c>
      <c r="E11" s="49">
        <f t="shared" si="3"/>
        <v>357806416</v>
      </c>
      <c r="F11" s="49">
        <v>5084</v>
      </c>
      <c r="G11" s="49">
        <v>240362601</v>
      </c>
      <c r="H11" s="49">
        <v>2515</v>
      </c>
      <c r="I11" s="50">
        <v>117443815</v>
      </c>
      <c r="J11" s="34">
        <f t="shared" si="4"/>
        <v>7896</v>
      </c>
      <c r="K11" s="6">
        <f t="shared" si="5"/>
        <v>374210284</v>
      </c>
      <c r="L11" s="6">
        <v>5426</v>
      </c>
      <c r="M11" s="6">
        <v>257259668</v>
      </c>
      <c r="N11" s="6">
        <v>2470</v>
      </c>
      <c r="O11" s="7">
        <v>116950616</v>
      </c>
      <c r="P11" s="4"/>
      <c r="Q11" s="4"/>
      <c r="R11" s="4"/>
      <c r="S11" s="4"/>
      <c r="T11" s="4"/>
    </row>
    <row r="12" spans="1:20" ht="24" customHeight="1">
      <c r="A12" s="86"/>
      <c r="B12" s="89"/>
      <c r="C12" s="56" t="s">
        <v>3</v>
      </c>
      <c r="D12" s="60">
        <f t="shared" si="2"/>
        <v>908</v>
      </c>
      <c r="E12" s="51">
        <f t="shared" si="3"/>
        <v>47445026</v>
      </c>
      <c r="F12" s="51">
        <v>704</v>
      </c>
      <c r="G12" s="51">
        <v>37163661</v>
      </c>
      <c r="H12" s="51">
        <v>204</v>
      </c>
      <c r="I12" s="52">
        <v>10281365</v>
      </c>
      <c r="J12" s="35">
        <f t="shared" si="4"/>
        <v>1003</v>
      </c>
      <c r="K12" s="8">
        <f t="shared" si="5"/>
        <v>55441348</v>
      </c>
      <c r="L12" s="8">
        <v>769</v>
      </c>
      <c r="M12" s="8">
        <v>43346370</v>
      </c>
      <c r="N12" s="8">
        <v>234</v>
      </c>
      <c r="O12" s="9">
        <v>12094978</v>
      </c>
      <c r="P12" s="4"/>
      <c r="Q12" s="4"/>
      <c r="R12" s="4"/>
      <c r="S12" s="4"/>
      <c r="T12" s="4"/>
    </row>
    <row r="13" spans="1:20" ht="24" customHeight="1">
      <c r="A13" s="86"/>
      <c r="B13" s="89"/>
      <c r="C13" s="56" t="s">
        <v>4</v>
      </c>
      <c r="D13" s="60">
        <f t="shared" si="2"/>
        <v>4129</v>
      </c>
      <c r="E13" s="51">
        <f t="shared" si="3"/>
        <v>180854331</v>
      </c>
      <c r="F13" s="51">
        <v>2761</v>
      </c>
      <c r="G13" s="51">
        <v>128943290</v>
      </c>
      <c r="H13" s="51">
        <v>1368</v>
      </c>
      <c r="I13" s="52">
        <v>51911041</v>
      </c>
      <c r="J13" s="35">
        <f t="shared" si="4"/>
        <v>4051</v>
      </c>
      <c r="K13" s="8">
        <f t="shared" si="5"/>
        <v>191910615</v>
      </c>
      <c r="L13" s="8">
        <v>2757</v>
      </c>
      <c r="M13" s="8">
        <v>134667146</v>
      </c>
      <c r="N13" s="8">
        <v>1294</v>
      </c>
      <c r="O13" s="9">
        <v>57243469</v>
      </c>
      <c r="P13" s="4"/>
      <c r="Q13" s="4"/>
      <c r="R13" s="4"/>
      <c r="S13" s="4"/>
      <c r="T13" s="4"/>
    </row>
    <row r="14" spans="1:20" ht="24" customHeight="1">
      <c r="A14" s="86"/>
      <c r="B14" s="89"/>
      <c r="C14" s="56" t="s">
        <v>5</v>
      </c>
      <c r="D14" s="60">
        <f t="shared" si="2"/>
        <v>747</v>
      </c>
      <c r="E14" s="51">
        <f t="shared" si="3"/>
        <v>32434366</v>
      </c>
      <c r="F14" s="51">
        <v>501</v>
      </c>
      <c r="G14" s="51">
        <v>23115502</v>
      </c>
      <c r="H14" s="51">
        <v>246</v>
      </c>
      <c r="I14" s="52">
        <v>9318864</v>
      </c>
      <c r="J14" s="35">
        <f t="shared" si="4"/>
        <v>734</v>
      </c>
      <c r="K14" s="8">
        <f t="shared" si="5"/>
        <v>34056802</v>
      </c>
      <c r="L14" s="8">
        <v>501</v>
      </c>
      <c r="M14" s="8">
        <v>25790432</v>
      </c>
      <c r="N14" s="8">
        <v>233</v>
      </c>
      <c r="O14" s="9">
        <v>8266370</v>
      </c>
      <c r="P14" s="4"/>
      <c r="Q14" s="4"/>
      <c r="R14" s="4"/>
      <c r="S14" s="4"/>
      <c r="T14" s="4"/>
    </row>
    <row r="15" spans="1:20" ht="24" customHeight="1">
      <c r="A15" s="86"/>
      <c r="B15" s="89"/>
      <c r="C15" s="56" t="s">
        <v>6</v>
      </c>
      <c r="D15" s="60">
        <f t="shared" si="2"/>
        <v>656</v>
      </c>
      <c r="E15" s="51">
        <f t="shared" si="3"/>
        <v>31623429</v>
      </c>
      <c r="F15" s="51">
        <v>470</v>
      </c>
      <c r="G15" s="51">
        <v>24098874</v>
      </c>
      <c r="H15" s="51">
        <v>186</v>
      </c>
      <c r="I15" s="52">
        <v>7524555</v>
      </c>
      <c r="J15" s="35">
        <f t="shared" si="4"/>
        <v>687</v>
      </c>
      <c r="K15" s="8">
        <f t="shared" si="5"/>
        <v>29917416</v>
      </c>
      <c r="L15" s="8">
        <v>473</v>
      </c>
      <c r="M15" s="8">
        <v>22306826</v>
      </c>
      <c r="N15" s="8">
        <v>214</v>
      </c>
      <c r="O15" s="9">
        <v>7610590</v>
      </c>
      <c r="P15" s="4"/>
      <c r="Q15" s="4"/>
      <c r="R15" s="4"/>
      <c r="S15" s="4"/>
      <c r="T15" s="4"/>
    </row>
    <row r="16" spans="1:20" ht="24" customHeight="1">
      <c r="A16" s="86"/>
      <c r="B16" s="89"/>
      <c r="C16" s="56" t="s">
        <v>8</v>
      </c>
      <c r="D16" s="60">
        <f t="shared" si="2"/>
        <v>4108</v>
      </c>
      <c r="E16" s="51">
        <f t="shared" si="3"/>
        <v>152593478</v>
      </c>
      <c r="F16" s="51">
        <v>2886</v>
      </c>
      <c r="G16" s="51">
        <v>101342160</v>
      </c>
      <c r="H16" s="51">
        <v>1222</v>
      </c>
      <c r="I16" s="52">
        <v>51251318</v>
      </c>
      <c r="J16" s="35">
        <f t="shared" si="4"/>
        <v>4444</v>
      </c>
      <c r="K16" s="8">
        <f t="shared" si="5"/>
        <v>167444270</v>
      </c>
      <c r="L16" s="8">
        <v>2985</v>
      </c>
      <c r="M16" s="8">
        <v>110954110</v>
      </c>
      <c r="N16" s="8">
        <v>1459</v>
      </c>
      <c r="O16" s="9">
        <v>56490160</v>
      </c>
      <c r="P16" s="4"/>
      <c r="Q16" s="4"/>
      <c r="R16" s="4"/>
      <c r="S16" s="4"/>
      <c r="T16" s="4"/>
    </row>
    <row r="17" spans="1:20" ht="24" customHeight="1">
      <c r="A17" s="86"/>
      <c r="B17" s="89"/>
      <c r="C17" s="56" t="s">
        <v>9</v>
      </c>
      <c r="D17" s="60">
        <f t="shared" si="2"/>
        <v>880</v>
      </c>
      <c r="E17" s="51">
        <f t="shared" si="3"/>
        <v>42664445</v>
      </c>
      <c r="F17" s="51">
        <v>575</v>
      </c>
      <c r="G17" s="51">
        <v>26455593</v>
      </c>
      <c r="H17" s="51">
        <v>305</v>
      </c>
      <c r="I17" s="52">
        <v>16208852</v>
      </c>
      <c r="J17" s="35">
        <f t="shared" si="4"/>
        <v>942</v>
      </c>
      <c r="K17" s="8">
        <f t="shared" si="5"/>
        <v>46532113</v>
      </c>
      <c r="L17" s="8">
        <v>626</v>
      </c>
      <c r="M17" s="8">
        <v>29827529</v>
      </c>
      <c r="N17" s="8">
        <v>316</v>
      </c>
      <c r="O17" s="9">
        <v>16704584</v>
      </c>
      <c r="P17" s="4"/>
      <c r="Q17" s="4"/>
      <c r="R17" s="4"/>
      <c r="S17" s="4"/>
      <c r="T17" s="4"/>
    </row>
    <row r="18" spans="1:20" ht="24" customHeight="1">
      <c r="A18" s="86"/>
      <c r="B18" s="89"/>
      <c r="C18" s="56" t="s">
        <v>10</v>
      </c>
      <c r="D18" s="60">
        <f t="shared" si="2"/>
        <v>1059</v>
      </c>
      <c r="E18" s="51">
        <f t="shared" si="3"/>
        <v>50270796</v>
      </c>
      <c r="F18" s="51">
        <v>749</v>
      </c>
      <c r="G18" s="51">
        <v>35295087</v>
      </c>
      <c r="H18" s="51">
        <v>310</v>
      </c>
      <c r="I18" s="52">
        <v>14975709</v>
      </c>
      <c r="J18" s="35">
        <f t="shared" si="4"/>
        <v>1123</v>
      </c>
      <c r="K18" s="8">
        <f t="shared" si="5"/>
        <v>56823865</v>
      </c>
      <c r="L18" s="8">
        <v>822</v>
      </c>
      <c r="M18" s="8">
        <v>39875634</v>
      </c>
      <c r="N18" s="8">
        <v>301</v>
      </c>
      <c r="O18" s="9">
        <v>16948231</v>
      </c>
      <c r="P18" s="4"/>
      <c r="Q18" s="4"/>
      <c r="R18" s="4"/>
      <c r="S18" s="4"/>
      <c r="T18" s="4"/>
    </row>
    <row r="19" spans="1:20" ht="24" customHeight="1">
      <c r="A19" s="86"/>
      <c r="B19" s="89"/>
      <c r="C19" s="56" t="s">
        <v>11</v>
      </c>
      <c r="D19" s="60">
        <f t="shared" si="2"/>
        <v>674</v>
      </c>
      <c r="E19" s="51">
        <f t="shared" si="3"/>
        <v>28475165</v>
      </c>
      <c r="F19" s="51">
        <v>449</v>
      </c>
      <c r="G19" s="51">
        <v>19590372</v>
      </c>
      <c r="H19" s="51">
        <v>225</v>
      </c>
      <c r="I19" s="52">
        <v>8884793</v>
      </c>
      <c r="J19" s="35">
        <f t="shared" si="4"/>
        <v>640</v>
      </c>
      <c r="K19" s="8">
        <f t="shared" si="5"/>
        <v>28297104</v>
      </c>
      <c r="L19" s="8">
        <v>430</v>
      </c>
      <c r="M19" s="8">
        <v>18742349</v>
      </c>
      <c r="N19" s="8">
        <v>210</v>
      </c>
      <c r="O19" s="9">
        <v>9554755</v>
      </c>
      <c r="P19" s="4"/>
      <c r="Q19" s="4"/>
      <c r="R19" s="4"/>
      <c r="S19" s="4"/>
      <c r="T19" s="4"/>
    </row>
    <row r="20" spans="1:20" ht="24" customHeight="1">
      <c r="A20" s="86"/>
      <c r="B20" s="89"/>
      <c r="C20" s="56" t="s">
        <v>14</v>
      </c>
      <c r="D20" s="60">
        <f t="shared" si="2"/>
        <v>1644</v>
      </c>
      <c r="E20" s="51">
        <f t="shared" si="3"/>
        <v>83518649</v>
      </c>
      <c r="F20" s="51">
        <v>1047</v>
      </c>
      <c r="G20" s="51">
        <v>55589126</v>
      </c>
      <c r="H20" s="51">
        <v>597</v>
      </c>
      <c r="I20" s="52">
        <v>27929523</v>
      </c>
      <c r="J20" s="35">
        <f t="shared" si="4"/>
        <v>1736</v>
      </c>
      <c r="K20" s="8">
        <f t="shared" si="5"/>
        <v>88942455</v>
      </c>
      <c r="L20" s="8">
        <v>1139</v>
      </c>
      <c r="M20" s="8">
        <v>56504315</v>
      </c>
      <c r="N20" s="8">
        <v>597</v>
      </c>
      <c r="O20" s="9">
        <v>32438140</v>
      </c>
      <c r="P20" s="4"/>
      <c r="Q20" s="4"/>
      <c r="R20" s="4"/>
      <c r="S20" s="4"/>
      <c r="T20" s="4"/>
    </row>
    <row r="21" spans="1:20" ht="24" customHeight="1">
      <c r="A21" s="86"/>
      <c r="B21" s="89"/>
      <c r="C21" s="56" t="s">
        <v>15</v>
      </c>
      <c r="D21" s="60">
        <f t="shared" si="2"/>
        <v>227</v>
      </c>
      <c r="E21" s="51">
        <f t="shared" si="3"/>
        <v>11158154</v>
      </c>
      <c r="F21" s="51">
        <v>153</v>
      </c>
      <c r="G21" s="51">
        <v>6990260</v>
      </c>
      <c r="H21" s="51">
        <v>74</v>
      </c>
      <c r="I21" s="52">
        <v>4167894</v>
      </c>
      <c r="J21" s="35">
        <f t="shared" si="4"/>
        <v>250</v>
      </c>
      <c r="K21" s="8">
        <f t="shared" si="5"/>
        <v>12781320</v>
      </c>
      <c r="L21" s="8">
        <v>187</v>
      </c>
      <c r="M21" s="8">
        <v>7945195</v>
      </c>
      <c r="N21" s="8">
        <v>63</v>
      </c>
      <c r="O21" s="9">
        <v>4836125</v>
      </c>
      <c r="P21" s="4"/>
      <c r="Q21" s="4"/>
      <c r="R21" s="4"/>
      <c r="S21" s="4"/>
      <c r="T21" s="4"/>
    </row>
    <row r="22" spans="1:20" ht="24" customHeight="1">
      <c r="A22" s="86"/>
      <c r="B22" s="89"/>
      <c r="C22" s="56" t="s">
        <v>16</v>
      </c>
      <c r="D22" s="60">
        <f t="shared" si="2"/>
        <v>715</v>
      </c>
      <c r="E22" s="51">
        <f t="shared" si="3"/>
        <v>37669847</v>
      </c>
      <c r="F22" s="51">
        <v>524</v>
      </c>
      <c r="G22" s="51">
        <v>27477211</v>
      </c>
      <c r="H22" s="51">
        <v>191</v>
      </c>
      <c r="I22" s="52">
        <v>10192636</v>
      </c>
      <c r="J22" s="35">
        <f t="shared" si="4"/>
        <v>731</v>
      </c>
      <c r="K22" s="8">
        <f t="shared" si="5"/>
        <v>38857130</v>
      </c>
      <c r="L22" s="8">
        <v>532</v>
      </c>
      <c r="M22" s="8">
        <v>27561792</v>
      </c>
      <c r="N22" s="8">
        <v>199</v>
      </c>
      <c r="O22" s="9">
        <v>11295338</v>
      </c>
      <c r="P22" s="4"/>
      <c r="Q22" s="4"/>
      <c r="R22" s="4"/>
      <c r="S22" s="4"/>
      <c r="T22" s="4"/>
    </row>
    <row r="23" spans="1:20" ht="24" customHeight="1">
      <c r="A23" s="86"/>
      <c r="B23" s="89"/>
      <c r="C23" s="56" t="s">
        <v>17</v>
      </c>
      <c r="D23" s="60">
        <f t="shared" si="2"/>
        <v>99</v>
      </c>
      <c r="E23" s="51">
        <f t="shared" si="3"/>
        <v>6530015</v>
      </c>
      <c r="F23" s="51">
        <v>66</v>
      </c>
      <c r="G23" s="51">
        <v>4224467</v>
      </c>
      <c r="H23" s="51">
        <v>33</v>
      </c>
      <c r="I23" s="52">
        <v>2305548</v>
      </c>
      <c r="J23" s="35">
        <f t="shared" si="4"/>
        <v>80</v>
      </c>
      <c r="K23" s="8">
        <f t="shared" si="5"/>
        <v>5324623</v>
      </c>
      <c r="L23" s="8">
        <v>53</v>
      </c>
      <c r="M23" s="8">
        <v>3334310</v>
      </c>
      <c r="N23" s="8">
        <v>27</v>
      </c>
      <c r="O23" s="9">
        <v>1990313</v>
      </c>
      <c r="P23" s="4"/>
      <c r="Q23" s="4"/>
      <c r="R23" s="4"/>
      <c r="S23" s="4"/>
      <c r="T23" s="4"/>
    </row>
    <row r="24" spans="1:20" ht="24" customHeight="1">
      <c r="A24" s="86"/>
      <c r="B24" s="89"/>
      <c r="C24" s="56" t="s">
        <v>18</v>
      </c>
      <c r="D24" s="60">
        <f t="shared" si="2"/>
        <v>613</v>
      </c>
      <c r="E24" s="51">
        <f t="shared" si="3"/>
        <v>35194394</v>
      </c>
      <c r="F24" s="51">
        <v>487</v>
      </c>
      <c r="G24" s="51">
        <v>28738100</v>
      </c>
      <c r="H24" s="51">
        <v>126</v>
      </c>
      <c r="I24" s="52">
        <v>6456294</v>
      </c>
      <c r="J24" s="35">
        <f t="shared" si="4"/>
        <v>618</v>
      </c>
      <c r="K24" s="8">
        <f t="shared" si="5"/>
        <v>33818265</v>
      </c>
      <c r="L24" s="8">
        <v>480</v>
      </c>
      <c r="M24" s="8">
        <v>26559828</v>
      </c>
      <c r="N24" s="8">
        <v>138</v>
      </c>
      <c r="O24" s="9">
        <v>7258437</v>
      </c>
      <c r="P24" s="4"/>
      <c r="Q24" s="4"/>
      <c r="R24" s="4"/>
      <c r="S24" s="4"/>
      <c r="T24" s="4"/>
    </row>
    <row r="25" spans="1:20" ht="24" customHeight="1">
      <c r="A25" s="86"/>
      <c r="B25" s="89"/>
      <c r="C25" s="56" t="s">
        <v>19</v>
      </c>
      <c r="D25" s="60">
        <f t="shared" si="2"/>
        <v>779</v>
      </c>
      <c r="E25" s="51">
        <f t="shared" si="3"/>
        <v>34257395</v>
      </c>
      <c r="F25" s="51">
        <v>487</v>
      </c>
      <c r="G25" s="51">
        <v>23627107</v>
      </c>
      <c r="H25" s="51">
        <v>292</v>
      </c>
      <c r="I25" s="52">
        <v>10630288</v>
      </c>
      <c r="J25" s="35">
        <f t="shared" si="4"/>
        <v>772</v>
      </c>
      <c r="K25" s="8">
        <f t="shared" si="5"/>
        <v>35243529</v>
      </c>
      <c r="L25" s="8">
        <v>504</v>
      </c>
      <c r="M25" s="8">
        <v>25394800</v>
      </c>
      <c r="N25" s="8">
        <v>268</v>
      </c>
      <c r="O25" s="9">
        <v>9848729</v>
      </c>
      <c r="P25" s="4"/>
      <c r="Q25" s="4"/>
      <c r="R25" s="4"/>
      <c r="S25" s="4"/>
      <c r="T25" s="4"/>
    </row>
    <row r="26" spans="1:20" ht="24" customHeight="1">
      <c r="A26" s="86"/>
      <c r="B26" s="89"/>
      <c r="C26" s="56" t="s">
        <v>21</v>
      </c>
      <c r="D26" s="60">
        <f t="shared" si="2"/>
        <v>847</v>
      </c>
      <c r="E26" s="51">
        <f t="shared" si="3"/>
        <v>42988549</v>
      </c>
      <c r="F26" s="51">
        <v>563</v>
      </c>
      <c r="G26" s="51">
        <v>26841314</v>
      </c>
      <c r="H26" s="51">
        <v>284</v>
      </c>
      <c r="I26" s="52">
        <v>16147235</v>
      </c>
      <c r="J26" s="35">
        <f t="shared" si="4"/>
        <v>871</v>
      </c>
      <c r="K26" s="8">
        <f t="shared" si="5"/>
        <v>50247714</v>
      </c>
      <c r="L26" s="8">
        <v>530</v>
      </c>
      <c r="M26" s="8">
        <v>27083564</v>
      </c>
      <c r="N26" s="8">
        <v>341</v>
      </c>
      <c r="O26" s="9">
        <v>23164150</v>
      </c>
      <c r="P26" s="4"/>
      <c r="Q26" s="4"/>
      <c r="R26" s="4"/>
      <c r="S26" s="4"/>
      <c r="T26" s="4"/>
    </row>
    <row r="27" spans="1:20" ht="24" customHeight="1">
      <c r="A27" s="86"/>
      <c r="B27" s="89"/>
      <c r="C27" s="56" t="s">
        <v>23</v>
      </c>
      <c r="D27" s="60">
        <f t="shared" si="2"/>
        <v>78</v>
      </c>
      <c r="E27" s="51">
        <f t="shared" si="3"/>
        <v>5734121</v>
      </c>
      <c r="F27" s="51">
        <v>59</v>
      </c>
      <c r="G27" s="51">
        <v>4562071</v>
      </c>
      <c r="H27" s="51">
        <v>19</v>
      </c>
      <c r="I27" s="52">
        <v>1172050</v>
      </c>
      <c r="J27" s="35">
        <f t="shared" si="4"/>
        <v>85</v>
      </c>
      <c r="K27" s="8">
        <f t="shared" si="5"/>
        <v>2950880</v>
      </c>
      <c r="L27" s="8">
        <v>62</v>
      </c>
      <c r="M27" s="8">
        <v>2363311</v>
      </c>
      <c r="N27" s="8">
        <v>23</v>
      </c>
      <c r="O27" s="9">
        <v>587569</v>
      </c>
      <c r="P27" s="4"/>
      <c r="Q27" s="4"/>
      <c r="R27" s="4"/>
      <c r="S27" s="4"/>
      <c r="T27" s="4"/>
    </row>
    <row r="28" spans="1:20" ht="24" customHeight="1">
      <c r="A28" s="86"/>
      <c r="B28" s="89"/>
      <c r="C28" s="56" t="s">
        <v>24</v>
      </c>
      <c r="D28" s="60">
        <f t="shared" si="2"/>
        <v>3</v>
      </c>
      <c r="E28" s="51">
        <f t="shared" si="3"/>
        <v>93722</v>
      </c>
      <c r="F28" s="51">
        <v>3</v>
      </c>
      <c r="G28" s="51">
        <v>93722</v>
      </c>
      <c r="H28" s="51">
        <v>0</v>
      </c>
      <c r="I28" s="52">
        <v>0</v>
      </c>
      <c r="J28" s="35">
        <f t="shared" si="4"/>
        <v>8</v>
      </c>
      <c r="K28" s="8">
        <f t="shared" si="5"/>
        <v>282684</v>
      </c>
      <c r="L28" s="8">
        <v>8</v>
      </c>
      <c r="M28" s="8">
        <v>282684</v>
      </c>
      <c r="N28" s="8">
        <v>0</v>
      </c>
      <c r="O28" s="9">
        <v>0</v>
      </c>
      <c r="P28" s="4"/>
      <c r="Q28" s="4"/>
      <c r="R28" s="4"/>
      <c r="S28" s="4"/>
      <c r="T28" s="4"/>
    </row>
    <row r="29" spans="1:20" ht="27" customHeight="1">
      <c r="A29" s="85" t="s">
        <v>49</v>
      </c>
      <c r="B29" s="87" t="s">
        <v>103</v>
      </c>
      <c r="C29" s="55" t="s">
        <v>1</v>
      </c>
      <c r="D29" s="59">
        <f t="shared" ref="D29:I29" si="6">SUM(D30:D41)</f>
        <v>53378</v>
      </c>
      <c r="E29" s="49">
        <f t="shared" si="6"/>
        <v>2339364507</v>
      </c>
      <c r="F29" s="49">
        <f t="shared" si="6"/>
        <v>35821</v>
      </c>
      <c r="G29" s="49">
        <f t="shared" si="6"/>
        <v>1593476598</v>
      </c>
      <c r="H29" s="49">
        <f t="shared" si="6"/>
        <v>17557</v>
      </c>
      <c r="I29" s="50">
        <f t="shared" si="6"/>
        <v>745887909</v>
      </c>
      <c r="J29" s="34">
        <f t="shared" ref="J29:O29" si="7">SUM(J30:J41)</f>
        <v>54684</v>
      </c>
      <c r="K29" s="6">
        <f t="shared" si="7"/>
        <v>2442778998</v>
      </c>
      <c r="L29" s="6">
        <f t="shared" si="7"/>
        <v>36694</v>
      </c>
      <c r="M29" s="6">
        <f t="shared" si="7"/>
        <v>1665157328</v>
      </c>
      <c r="N29" s="6">
        <f t="shared" si="7"/>
        <v>17990</v>
      </c>
      <c r="O29" s="7">
        <f t="shared" si="7"/>
        <v>777621670</v>
      </c>
      <c r="P29" s="4"/>
      <c r="Q29" s="4"/>
      <c r="R29" s="4"/>
      <c r="S29" s="4"/>
      <c r="T29" s="4"/>
    </row>
    <row r="30" spans="1:20" ht="27" customHeight="1">
      <c r="A30" s="90"/>
      <c r="B30" s="91"/>
      <c r="C30" s="56" t="s">
        <v>66</v>
      </c>
      <c r="D30" s="60">
        <f t="shared" ref="D30:D41" si="8">F30+H30</f>
        <v>0</v>
      </c>
      <c r="E30" s="51">
        <f t="shared" ref="E30:E41" si="9">G30+I30</f>
        <v>0</v>
      </c>
      <c r="F30" s="51">
        <v>0</v>
      </c>
      <c r="G30" s="51">
        <v>0</v>
      </c>
      <c r="H30" s="51">
        <v>0</v>
      </c>
      <c r="I30" s="52">
        <v>0</v>
      </c>
      <c r="J30" s="35">
        <f t="shared" ref="J30:J41" si="10">L30+N30</f>
        <v>1</v>
      </c>
      <c r="K30" s="8">
        <f t="shared" ref="K30:K41" si="11">M30+O30</f>
        <v>12270</v>
      </c>
      <c r="L30" s="8">
        <v>0</v>
      </c>
      <c r="M30" s="8">
        <v>0</v>
      </c>
      <c r="N30" s="8">
        <v>1</v>
      </c>
      <c r="O30" s="9">
        <v>12270</v>
      </c>
      <c r="P30" s="4"/>
      <c r="Q30" s="4"/>
      <c r="R30" s="4"/>
      <c r="S30" s="4"/>
      <c r="T30" s="4"/>
    </row>
    <row r="31" spans="1:20" ht="27" customHeight="1">
      <c r="A31" s="90"/>
      <c r="B31" s="91"/>
      <c r="C31" s="57" t="s">
        <v>35</v>
      </c>
      <c r="D31" s="60">
        <f t="shared" si="8"/>
        <v>1840</v>
      </c>
      <c r="E31" s="51">
        <f t="shared" si="9"/>
        <v>33664207</v>
      </c>
      <c r="F31" s="51">
        <f>31+1256</f>
        <v>1287</v>
      </c>
      <c r="G31" s="51">
        <f>659476+24448833</f>
        <v>25108309</v>
      </c>
      <c r="H31" s="51">
        <f>1+552</f>
        <v>553</v>
      </c>
      <c r="I31" s="52">
        <f>2205+8553693</f>
        <v>8555898</v>
      </c>
      <c r="J31" s="35">
        <f t="shared" si="10"/>
        <v>1629</v>
      </c>
      <c r="K31" s="8">
        <f t="shared" si="11"/>
        <v>30303376</v>
      </c>
      <c r="L31" s="8">
        <v>1133</v>
      </c>
      <c r="M31" s="8">
        <v>22182506</v>
      </c>
      <c r="N31" s="8">
        <v>496</v>
      </c>
      <c r="O31" s="9">
        <v>8120870</v>
      </c>
      <c r="P31" s="4"/>
      <c r="Q31" s="4"/>
      <c r="R31" s="4"/>
      <c r="S31" s="4"/>
      <c r="T31" s="4"/>
    </row>
    <row r="32" spans="1:20" ht="27" customHeight="1">
      <c r="A32" s="90"/>
      <c r="B32" s="91"/>
      <c r="C32" s="57" t="s">
        <v>36</v>
      </c>
      <c r="D32" s="60">
        <f t="shared" si="8"/>
        <v>5748</v>
      </c>
      <c r="E32" s="51">
        <f t="shared" si="9"/>
        <v>140017728</v>
      </c>
      <c r="F32" s="51">
        <v>3714</v>
      </c>
      <c r="G32" s="51">
        <v>93466176</v>
      </c>
      <c r="H32" s="51">
        <v>2034</v>
      </c>
      <c r="I32" s="52">
        <v>46551552</v>
      </c>
      <c r="J32" s="35">
        <f t="shared" si="10"/>
        <v>5718</v>
      </c>
      <c r="K32" s="8">
        <f t="shared" si="11"/>
        <v>134851759</v>
      </c>
      <c r="L32" s="8">
        <v>3673</v>
      </c>
      <c r="M32" s="8">
        <v>89581650</v>
      </c>
      <c r="N32" s="8">
        <v>2045</v>
      </c>
      <c r="O32" s="9">
        <v>45270109</v>
      </c>
      <c r="P32" s="4"/>
      <c r="Q32" s="4"/>
      <c r="R32" s="4"/>
      <c r="S32" s="4"/>
      <c r="T32" s="4"/>
    </row>
    <row r="33" spans="1:20" ht="27" customHeight="1">
      <c r="A33" s="90"/>
      <c r="B33" s="91"/>
      <c r="C33" s="57" t="s">
        <v>37</v>
      </c>
      <c r="D33" s="60">
        <f t="shared" si="8"/>
        <v>6752</v>
      </c>
      <c r="E33" s="51">
        <f t="shared" si="9"/>
        <v>208192027</v>
      </c>
      <c r="F33" s="51">
        <v>4618</v>
      </c>
      <c r="G33" s="51">
        <v>144542082</v>
      </c>
      <c r="H33" s="51">
        <v>2134</v>
      </c>
      <c r="I33" s="52">
        <v>63649945</v>
      </c>
      <c r="J33" s="35">
        <f t="shared" si="10"/>
        <v>6937</v>
      </c>
      <c r="K33" s="8">
        <f t="shared" si="11"/>
        <v>216117419</v>
      </c>
      <c r="L33" s="8">
        <v>4813</v>
      </c>
      <c r="M33" s="8">
        <v>156145213</v>
      </c>
      <c r="N33" s="8">
        <v>2124</v>
      </c>
      <c r="O33" s="9">
        <v>59972206</v>
      </c>
      <c r="P33" s="4"/>
      <c r="Q33" s="4"/>
      <c r="R33" s="4"/>
      <c r="S33" s="4"/>
      <c r="T33" s="4"/>
    </row>
    <row r="34" spans="1:20" ht="27" customHeight="1">
      <c r="A34" s="90"/>
      <c r="B34" s="91"/>
      <c r="C34" s="57" t="s">
        <v>38</v>
      </c>
      <c r="D34" s="60">
        <f t="shared" si="8"/>
        <v>6941</v>
      </c>
      <c r="E34" s="51">
        <f t="shared" si="9"/>
        <v>237558260</v>
      </c>
      <c r="F34" s="51">
        <v>4935</v>
      </c>
      <c r="G34" s="51">
        <v>175486209</v>
      </c>
      <c r="H34" s="51">
        <v>2006</v>
      </c>
      <c r="I34" s="52">
        <v>62072051</v>
      </c>
      <c r="J34" s="35">
        <f t="shared" si="10"/>
        <v>7150</v>
      </c>
      <c r="K34" s="8">
        <f t="shared" si="11"/>
        <v>250596654</v>
      </c>
      <c r="L34" s="8">
        <v>5166</v>
      </c>
      <c r="M34" s="8">
        <v>190154461</v>
      </c>
      <c r="N34" s="8">
        <v>1984</v>
      </c>
      <c r="O34" s="9">
        <v>60442193</v>
      </c>
      <c r="P34" s="4"/>
      <c r="Q34" s="4"/>
      <c r="R34" s="4"/>
      <c r="S34" s="4"/>
      <c r="T34" s="4"/>
    </row>
    <row r="35" spans="1:20" ht="27" customHeight="1">
      <c r="A35" s="90"/>
      <c r="B35" s="91"/>
      <c r="C35" s="57" t="s">
        <v>39</v>
      </c>
      <c r="D35" s="60">
        <f t="shared" si="8"/>
        <v>6088</v>
      </c>
      <c r="E35" s="51">
        <f t="shared" si="9"/>
        <v>230359305</v>
      </c>
      <c r="F35" s="51">
        <v>4343</v>
      </c>
      <c r="G35" s="51">
        <v>171311020</v>
      </c>
      <c r="H35" s="51">
        <v>1745</v>
      </c>
      <c r="I35" s="52">
        <v>59048285</v>
      </c>
      <c r="J35" s="35">
        <f t="shared" si="10"/>
        <v>6088</v>
      </c>
      <c r="K35" s="8">
        <f t="shared" si="11"/>
        <v>232210347</v>
      </c>
      <c r="L35" s="8">
        <v>4256</v>
      </c>
      <c r="M35" s="8">
        <v>170038049</v>
      </c>
      <c r="N35" s="8">
        <v>1832</v>
      </c>
      <c r="O35" s="9">
        <v>62172298</v>
      </c>
      <c r="P35" s="4"/>
      <c r="Q35" s="4"/>
      <c r="R35" s="4"/>
      <c r="S35" s="4"/>
      <c r="T35" s="4"/>
    </row>
    <row r="36" spans="1:20" ht="27" customHeight="1">
      <c r="A36" s="90"/>
      <c r="B36" s="91"/>
      <c r="C36" s="57" t="s">
        <v>40</v>
      </c>
      <c r="D36" s="60">
        <f t="shared" si="8"/>
        <v>5545</v>
      </c>
      <c r="E36" s="51">
        <f t="shared" si="9"/>
        <v>236443483</v>
      </c>
      <c r="F36" s="51">
        <v>3855</v>
      </c>
      <c r="G36" s="51">
        <v>173462683</v>
      </c>
      <c r="H36" s="51">
        <v>1690</v>
      </c>
      <c r="I36" s="52">
        <v>62980800</v>
      </c>
      <c r="J36" s="35">
        <f t="shared" si="10"/>
        <v>5694</v>
      </c>
      <c r="K36" s="8">
        <f t="shared" si="11"/>
        <v>252899997</v>
      </c>
      <c r="L36" s="8">
        <v>3932</v>
      </c>
      <c r="M36" s="8">
        <v>186352037</v>
      </c>
      <c r="N36" s="8">
        <v>1762</v>
      </c>
      <c r="O36" s="9">
        <v>66547960</v>
      </c>
      <c r="P36" s="4"/>
      <c r="Q36" s="4"/>
      <c r="R36" s="4"/>
      <c r="S36" s="4"/>
      <c r="T36" s="4"/>
    </row>
    <row r="37" spans="1:20" ht="27" customHeight="1">
      <c r="A37" s="90"/>
      <c r="B37" s="91"/>
      <c r="C37" s="57" t="s">
        <v>41</v>
      </c>
      <c r="D37" s="60">
        <f t="shared" si="8"/>
        <v>6026</v>
      </c>
      <c r="E37" s="51">
        <f t="shared" si="9"/>
        <v>315309492</v>
      </c>
      <c r="F37" s="51">
        <v>4008</v>
      </c>
      <c r="G37" s="51">
        <v>220387686</v>
      </c>
      <c r="H37" s="51">
        <v>2018</v>
      </c>
      <c r="I37" s="52">
        <v>94921806</v>
      </c>
      <c r="J37" s="35">
        <f t="shared" si="10"/>
        <v>6634</v>
      </c>
      <c r="K37" s="8">
        <f t="shared" si="11"/>
        <v>346507993</v>
      </c>
      <c r="L37" s="8">
        <v>4436</v>
      </c>
      <c r="M37" s="8">
        <v>242077804</v>
      </c>
      <c r="N37" s="8">
        <v>2198</v>
      </c>
      <c r="O37" s="9">
        <v>104430189</v>
      </c>
      <c r="P37" s="4"/>
      <c r="Q37" s="4"/>
      <c r="R37" s="4"/>
      <c r="S37" s="4"/>
      <c r="T37" s="4"/>
    </row>
    <row r="38" spans="1:20" ht="27" customHeight="1">
      <c r="A38" s="90"/>
      <c r="B38" s="91"/>
      <c r="C38" s="57" t="s">
        <v>42</v>
      </c>
      <c r="D38" s="60">
        <f t="shared" si="8"/>
        <v>6716</v>
      </c>
      <c r="E38" s="51">
        <f t="shared" si="9"/>
        <v>409283524</v>
      </c>
      <c r="F38" s="51">
        <v>4335</v>
      </c>
      <c r="G38" s="51">
        <v>268774460</v>
      </c>
      <c r="H38" s="51">
        <v>2381</v>
      </c>
      <c r="I38" s="52">
        <v>140509064</v>
      </c>
      <c r="J38" s="35">
        <f t="shared" si="10"/>
        <v>7282</v>
      </c>
      <c r="K38" s="8">
        <f t="shared" si="11"/>
        <v>435574182</v>
      </c>
      <c r="L38" s="8">
        <v>4679</v>
      </c>
      <c r="M38" s="8">
        <v>279762929</v>
      </c>
      <c r="N38" s="8">
        <v>2603</v>
      </c>
      <c r="O38" s="9">
        <v>155811253</v>
      </c>
      <c r="P38" s="4"/>
      <c r="Q38" s="4"/>
      <c r="R38" s="4"/>
      <c r="S38" s="4"/>
      <c r="T38" s="4"/>
    </row>
    <row r="39" spans="1:20" ht="27" customHeight="1">
      <c r="A39" s="90"/>
      <c r="B39" s="91"/>
      <c r="C39" s="57" t="s">
        <v>43</v>
      </c>
      <c r="D39" s="60">
        <f t="shared" si="8"/>
        <v>5243</v>
      </c>
      <c r="E39" s="51">
        <f t="shared" si="9"/>
        <v>358360991</v>
      </c>
      <c r="F39" s="51">
        <v>3175</v>
      </c>
      <c r="G39" s="51">
        <v>215133371</v>
      </c>
      <c r="H39" s="51">
        <v>2068</v>
      </c>
      <c r="I39" s="52">
        <v>143227620</v>
      </c>
      <c r="J39" s="35">
        <f t="shared" si="10"/>
        <v>5114</v>
      </c>
      <c r="K39" s="8">
        <f t="shared" si="11"/>
        <v>365744859</v>
      </c>
      <c r="L39" s="8">
        <v>3091</v>
      </c>
      <c r="M39" s="8">
        <v>218462275</v>
      </c>
      <c r="N39" s="8">
        <v>2023</v>
      </c>
      <c r="O39" s="9">
        <v>147282584</v>
      </c>
      <c r="P39" s="4"/>
      <c r="Q39" s="4"/>
      <c r="R39" s="4"/>
      <c r="S39" s="4"/>
      <c r="T39" s="4"/>
    </row>
    <row r="40" spans="1:20" ht="27" customHeight="1">
      <c r="A40" s="90"/>
      <c r="B40" s="91"/>
      <c r="C40" s="57" t="s">
        <v>44</v>
      </c>
      <c r="D40" s="60">
        <f t="shared" si="8"/>
        <v>2125</v>
      </c>
      <c r="E40" s="51">
        <f t="shared" si="9"/>
        <v>152580139</v>
      </c>
      <c r="F40" s="51">
        <v>1325</v>
      </c>
      <c r="G40" s="51">
        <v>93915525</v>
      </c>
      <c r="H40" s="51">
        <v>800</v>
      </c>
      <c r="I40" s="52">
        <v>58664614</v>
      </c>
      <c r="J40" s="35">
        <f t="shared" si="10"/>
        <v>2151</v>
      </c>
      <c r="K40" s="8">
        <f t="shared" si="11"/>
        <v>161724264</v>
      </c>
      <c r="L40" s="8">
        <v>1332</v>
      </c>
      <c r="M40" s="8">
        <v>100055619</v>
      </c>
      <c r="N40" s="8">
        <v>819</v>
      </c>
      <c r="O40" s="9">
        <v>61668645</v>
      </c>
      <c r="P40" s="4"/>
      <c r="Q40" s="4"/>
      <c r="R40" s="4"/>
      <c r="S40" s="4"/>
      <c r="T40" s="4"/>
    </row>
    <row r="41" spans="1:20" ht="27" customHeight="1">
      <c r="A41" s="90"/>
      <c r="B41" s="91"/>
      <c r="C41" s="57" t="s">
        <v>67</v>
      </c>
      <c r="D41" s="60">
        <f t="shared" si="8"/>
        <v>354</v>
      </c>
      <c r="E41" s="51">
        <f t="shared" si="9"/>
        <v>17595351</v>
      </c>
      <c r="F41" s="51">
        <v>226</v>
      </c>
      <c r="G41" s="51">
        <v>11889077</v>
      </c>
      <c r="H41" s="51">
        <v>128</v>
      </c>
      <c r="I41" s="52">
        <v>5706274</v>
      </c>
      <c r="J41" s="35">
        <f t="shared" si="10"/>
        <v>286</v>
      </c>
      <c r="K41" s="8">
        <f t="shared" si="11"/>
        <v>16235878</v>
      </c>
      <c r="L41" s="8">
        <v>183</v>
      </c>
      <c r="M41" s="8">
        <v>10344785</v>
      </c>
      <c r="N41" s="8">
        <v>103</v>
      </c>
      <c r="O41" s="9">
        <v>5891093</v>
      </c>
      <c r="P41" s="4"/>
      <c r="Q41" s="4"/>
      <c r="R41" s="4"/>
      <c r="S41" s="4"/>
      <c r="T41" s="4"/>
    </row>
    <row r="42" spans="1:20" ht="24" customHeight="1">
      <c r="A42" s="85" t="s">
        <v>89</v>
      </c>
      <c r="B42" s="87" t="s">
        <v>69</v>
      </c>
      <c r="C42" s="55" t="s">
        <v>1</v>
      </c>
      <c r="D42" s="59">
        <f t="shared" ref="D42:I42" si="12">SUM(D43:D61)</f>
        <v>53378</v>
      </c>
      <c r="E42" s="49">
        <f t="shared" si="12"/>
        <v>2339364507</v>
      </c>
      <c r="F42" s="49">
        <f t="shared" si="12"/>
        <v>35821</v>
      </c>
      <c r="G42" s="49">
        <f t="shared" si="12"/>
        <v>1593476598</v>
      </c>
      <c r="H42" s="49">
        <f t="shared" si="12"/>
        <v>17557</v>
      </c>
      <c r="I42" s="50">
        <f t="shared" si="12"/>
        <v>745887909</v>
      </c>
      <c r="J42" s="34">
        <f t="shared" ref="J42:O42" si="13">SUM(J43:J61)</f>
        <v>54684</v>
      </c>
      <c r="K42" s="6">
        <f t="shared" si="13"/>
        <v>2442778998</v>
      </c>
      <c r="L42" s="6">
        <f t="shared" si="13"/>
        <v>36694</v>
      </c>
      <c r="M42" s="6">
        <f t="shared" si="13"/>
        <v>1665157328</v>
      </c>
      <c r="N42" s="6">
        <f t="shared" si="13"/>
        <v>17990</v>
      </c>
      <c r="O42" s="7">
        <f t="shared" si="13"/>
        <v>777621670</v>
      </c>
    </row>
    <row r="43" spans="1:20" ht="33" customHeight="1">
      <c r="A43" s="92"/>
      <c r="B43" s="91"/>
      <c r="C43" s="62" t="s">
        <v>70</v>
      </c>
      <c r="D43" s="60">
        <f t="shared" ref="D43:D61" si="14">F43+H43</f>
        <v>512</v>
      </c>
      <c r="E43" s="51">
        <f t="shared" ref="E43:E61" si="15">G43+I43</f>
        <v>33390744</v>
      </c>
      <c r="F43" s="51">
        <v>343</v>
      </c>
      <c r="G43" s="51">
        <v>22107729</v>
      </c>
      <c r="H43" s="51">
        <v>169</v>
      </c>
      <c r="I43" s="52">
        <v>11283015</v>
      </c>
      <c r="J43" s="35">
        <f t="shared" ref="J43:K61" si="16">L43+N43</f>
        <v>516</v>
      </c>
      <c r="K43" s="8">
        <f t="shared" si="16"/>
        <v>35526569</v>
      </c>
      <c r="L43" s="8">
        <v>364</v>
      </c>
      <c r="M43" s="8">
        <v>24824580</v>
      </c>
      <c r="N43" s="8">
        <v>152</v>
      </c>
      <c r="O43" s="9">
        <v>10701989</v>
      </c>
    </row>
    <row r="44" spans="1:20" ht="33" customHeight="1">
      <c r="A44" s="92"/>
      <c r="B44" s="91"/>
      <c r="C44" s="62" t="s">
        <v>71</v>
      </c>
      <c r="D44" s="60">
        <f t="shared" si="14"/>
        <v>23</v>
      </c>
      <c r="E44" s="51">
        <f t="shared" si="15"/>
        <v>2041107</v>
      </c>
      <c r="F44" s="51">
        <v>20</v>
      </c>
      <c r="G44" s="51">
        <v>1890794</v>
      </c>
      <c r="H44" s="51">
        <v>3</v>
      </c>
      <c r="I44" s="52">
        <v>150313</v>
      </c>
      <c r="J44" s="35">
        <f t="shared" si="16"/>
        <v>39</v>
      </c>
      <c r="K44" s="8">
        <f t="shared" si="16"/>
        <v>2017787</v>
      </c>
      <c r="L44" s="8">
        <v>37</v>
      </c>
      <c r="M44" s="8">
        <v>1917202</v>
      </c>
      <c r="N44" s="8">
        <v>2</v>
      </c>
      <c r="O44" s="9">
        <v>100585</v>
      </c>
    </row>
    <row r="45" spans="1:20" ht="24" customHeight="1">
      <c r="A45" s="92"/>
      <c r="B45" s="91"/>
      <c r="C45" s="62" t="s">
        <v>72</v>
      </c>
      <c r="D45" s="60">
        <f t="shared" si="14"/>
        <v>17509</v>
      </c>
      <c r="E45" s="51">
        <f t="shared" si="15"/>
        <v>716919230</v>
      </c>
      <c r="F45" s="51">
        <v>12138</v>
      </c>
      <c r="G45" s="51">
        <v>488249010</v>
      </c>
      <c r="H45" s="51">
        <v>5371</v>
      </c>
      <c r="I45" s="52">
        <v>228670220</v>
      </c>
      <c r="J45" s="35">
        <f t="shared" si="16"/>
        <v>18456</v>
      </c>
      <c r="K45" s="8">
        <f t="shared" si="16"/>
        <v>757487678</v>
      </c>
      <c r="L45" s="8">
        <v>12855</v>
      </c>
      <c r="M45" s="8">
        <v>523150132</v>
      </c>
      <c r="N45" s="8">
        <v>5601</v>
      </c>
      <c r="O45" s="9">
        <v>234337546</v>
      </c>
    </row>
    <row r="46" spans="1:20" ht="33" customHeight="1">
      <c r="A46" s="92"/>
      <c r="B46" s="91"/>
      <c r="C46" s="62" t="s">
        <v>73</v>
      </c>
      <c r="D46" s="60">
        <f t="shared" si="14"/>
        <v>33</v>
      </c>
      <c r="E46" s="51">
        <f t="shared" si="15"/>
        <v>1760481</v>
      </c>
      <c r="F46" s="51">
        <v>31</v>
      </c>
      <c r="G46" s="51">
        <v>1737177</v>
      </c>
      <c r="H46" s="51">
        <v>2</v>
      </c>
      <c r="I46" s="52">
        <v>23304</v>
      </c>
      <c r="J46" s="35">
        <f t="shared" si="16"/>
        <v>33</v>
      </c>
      <c r="K46" s="8">
        <f t="shared" si="16"/>
        <v>1982978</v>
      </c>
      <c r="L46" s="8">
        <v>30</v>
      </c>
      <c r="M46" s="8">
        <v>1943736</v>
      </c>
      <c r="N46" s="8">
        <v>3</v>
      </c>
      <c r="O46" s="9">
        <v>39242</v>
      </c>
    </row>
    <row r="47" spans="1:20" ht="33" customHeight="1">
      <c r="A47" s="92"/>
      <c r="B47" s="91"/>
      <c r="C47" s="62" t="s">
        <v>74</v>
      </c>
      <c r="D47" s="60">
        <f t="shared" si="14"/>
        <v>423</v>
      </c>
      <c r="E47" s="51">
        <f t="shared" si="15"/>
        <v>21884523</v>
      </c>
      <c r="F47" s="51">
        <v>263</v>
      </c>
      <c r="G47" s="51">
        <v>14378811</v>
      </c>
      <c r="H47" s="51">
        <v>160</v>
      </c>
      <c r="I47" s="52">
        <v>7505712</v>
      </c>
      <c r="J47" s="35">
        <f t="shared" si="16"/>
        <v>468</v>
      </c>
      <c r="K47" s="8">
        <f t="shared" si="16"/>
        <v>22887426</v>
      </c>
      <c r="L47" s="8">
        <v>310</v>
      </c>
      <c r="M47" s="8">
        <v>15540945</v>
      </c>
      <c r="N47" s="8">
        <v>158</v>
      </c>
      <c r="O47" s="9">
        <v>7346481</v>
      </c>
    </row>
    <row r="48" spans="1:20" ht="24" customHeight="1">
      <c r="A48" s="92"/>
      <c r="B48" s="91"/>
      <c r="C48" s="62" t="s">
        <v>75</v>
      </c>
      <c r="D48" s="60">
        <f t="shared" si="14"/>
        <v>9471</v>
      </c>
      <c r="E48" s="51">
        <f t="shared" si="15"/>
        <v>497380877</v>
      </c>
      <c r="F48" s="51">
        <v>8413</v>
      </c>
      <c r="G48" s="51">
        <v>424587055</v>
      </c>
      <c r="H48" s="51">
        <v>1058</v>
      </c>
      <c r="I48" s="52">
        <v>72793822</v>
      </c>
      <c r="J48" s="35">
        <f t="shared" si="16"/>
        <v>9953</v>
      </c>
      <c r="K48" s="8">
        <f t="shared" si="16"/>
        <v>532044296</v>
      </c>
      <c r="L48" s="8">
        <v>8728</v>
      </c>
      <c r="M48" s="8">
        <v>448475268</v>
      </c>
      <c r="N48" s="8">
        <v>1225</v>
      </c>
      <c r="O48" s="9">
        <v>83569028</v>
      </c>
    </row>
    <row r="49" spans="1:15" ht="32.65" customHeight="1">
      <c r="A49" s="92"/>
      <c r="B49" s="91"/>
      <c r="C49" s="62" t="s">
        <v>76</v>
      </c>
      <c r="D49" s="60">
        <f t="shared" si="14"/>
        <v>9070</v>
      </c>
      <c r="E49" s="51">
        <f t="shared" si="15"/>
        <v>346719272</v>
      </c>
      <c r="F49" s="51">
        <v>5631</v>
      </c>
      <c r="G49" s="51">
        <v>219388957</v>
      </c>
      <c r="H49" s="51">
        <v>3439</v>
      </c>
      <c r="I49" s="52">
        <v>127330315</v>
      </c>
      <c r="J49" s="35">
        <f t="shared" si="16"/>
        <v>9090</v>
      </c>
      <c r="K49" s="8">
        <f t="shared" si="16"/>
        <v>338287143</v>
      </c>
      <c r="L49" s="8">
        <v>5637</v>
      </c>
      <c r="M49" s="8">
        <v>214478808</v>
      </c>
      <c r="N49" s="8">
        <v>3453</v>
      </c>
      <c r="O49" s="9">
        <v>123808335</v>
      </c>
    </row>
    <row r="50" spans="1:15" ht="32.65" customHeight="1">
      <c r="A50" s="92"/>
      <c r="B50" s="91"/>
      <c r="C50" s="62" t="s">
        <v>77</v>
      </c>
      <c r="D50" s="60">
        <f t="shared" si="14"/>
        <v>2945</v>
      </c>
      <c r="E50" s="51">
        <f t="shared" si="15"/>
        <v>171857253</v>
      </c>
      <c r="F50" s="51">
        <v>2533</v>
      </c>
      <c r="G50" s="51">
        <v>154235017</v>
      </c>
      <c r="H50" s="51">
        <v>412</v>
      </c>
      <c r="I50" s="52">
        <v>17622236</v>
      </c>
      <c r="J50" s="35">
        <f t="shared" si="16"/>
        <v>2848</v>
      </c>
      <c r="K50" s="8">
        <f t="shared" si="16"/>
        <v>179893520</v>
      </c>
      <c r="L50" s="8">
        <v>2458</v>
      </c>
      <c r="M50" s="8">
        <v>160652814</v>
      </c>
      <c r="N50" s="8">
        <v>390</v>
      </c>
      <c r="O50" s="9">
        <v>19240706</v>
      </c>
    </row>
    <row r="51" spans="1:15" ht="32.65" customHeight="1">
      <c r="A51" s="92"/>
      <c r="B51" s="91"/>
      <c r="C51" s="62" t="s">
        <v>78</v>
      </c>
      <c r="D51" s="60">
        <f t="shared" si="14"/>
        <v>3830</v>
      </c>
      <c r="E51" s="51">
        <f t="shared" si="15"/>
        <v>116989011</v>
      </c>
      <c r="F51" s="51">
        <v>1860</v>
      </c>
      <c r="G51" s="51">
        <v>53147155</v>
      </c>
      <c r="H51" s="51">
        <v>1970</v>
      </c>
      <c r="I51" s="52">
        <v>63841856</v>
      </c>
      <c r="J51" s="35">
        <f t="shared" si="16"/>
        <v>3593</v>
      </c>
      <c r="K51" s="8">
        <f t="shared" si="16"/>
        <v>120287720</v>
      </c>
      <c r="L51" s="8">
        <v>1666</v>
      </c>
      <c r="M51" s="8">
        <v>53274098</v>
      </c>
      <c r="N51" s="8">
        <v>1927</v>
      </c>
      <c r="O51" s="9">
        <v>67013622</v>
      </c>
    </row>
    <row r="52" spans="1:15" ht="33" customHeight="1">
      <c r="A52" s="92"/>
      <c r="B52" s="91"/>
      <c r="C52" s="62" t="s">
        <v>79</v>
      </c>
      <c r="D52" s="60">
        <f t="shared" si="14"/>
        <v>442</v>
      </c>
      <c r="E52" s="51">
        <f t="shared" si="15"/>
        <v>16131467</v>
      </c>
      <c r="F52" s="51">
        <v>254</v>
      </c>
      <c r="G52" s="51">
        <v>10324096</v>
      </c>
      <c r="H52" s="51">
        <v>188</v>
      </c>
      <c r="I52" s="52">
        <v>5807371</v>
      </c>
      <c r="J52" s="35">
        <f t="shared" si="16"/>
        <v>435</v>
      </c>
      <c r="K52" s="8">
        <f t="shared" si="16"/>
        <v>17158601</v>
      </c>
      <c r="L52" s="8">
        <v>259</v>
      </c>
      <c r="M52" s="8">
        <v>11291880</v>
      </c>
      <c r="N52" s="8">
        <v>176</v>
      </c>
      <c r="O52" s="9">
        <v>5866721</v>
      </c>
    </row>
    <row r="53" spans="1:15" ht="32.65" customHeight="1">
      <c r="A53" s="92"/>
      <c r="B53" s="91"/>
      <c r="C53" s="62" t="s">
        <v>80</v>
      </c>
      <c r="D53" s="60">
        <f t="shared" si="14"/>
        <v>578</v>
      </c>
      <c r="E53" s="51">
        <f t="shared" si="15"/>
        <v>30532008</v>
      </c>
      <c r="F53" s="51">
        <v>178</v>
      </c>
      <c r="G53" s="51">
        <v>8886337</v>
      </c>
      <c r="H53" s="51">
        <v>400</v>
      </c>
      <c r="I53" s="52">
        <v>21645671</v>
      </c>
      <c r="J53" s="35">
        <f t="shared" si="16"/>
        <v>605</v>
      </c>
      <c r="K53" s="8">
        <f t="shared" si="16"/>
        <v>32923424</v>
      </c>
      <c r="L53" s="8">
        <v>192</v>
      </c>
      <c r="M53" s="8">
        <v>9571973</v>
      </c>
      <c r="N53" s="8">
        <v>413</v>
      </c>
      <c r="O53" s="9">
        <v>23351451</v>
      </c>
    </row>
    <row r="54" spans="1:15" ht="24" customHeight="1">
      <c r="A54" s="92"/>
      <c r="B54" s="91"/>
      <c r="C54" s="62" t="s">
        <v>81</v>
      </c>
      <c r="D54" s="60">
        <f t="shared" si="14"/>
        <v>561</v>
      </c>
      <c r="E54" s="51">
        <f t="shared" si="15"/>
        <v>24691953</v>
      </c>
      <c r="F54" s="51">
        <v>302</v>
      </c>
      <c r="G54" s="51">
        <v>15404523</v>
      </c>
      <c r="H54" s="51">
        <v>259</v>
      </c>
      <c r="I54" s="52">
        <v>9287430</v>
      </c>
      <c r="J54" s="35">
        <f t="shared" si="16"/>
        <v>519</v>
      </c>
      <c r="K54" s="8">
        <f t="shared" si="16"/>
        <v>20177025</v>
      </c>
      <c r="L54" s="8">
        <v>278</v>
      </c>
      <c r="M54" s="8">
        <v>11224966</v>
      </c>
      <c r="N54" s="8">
        <v>241</v>
      </c>
      <c r="O54" s="9">
        <v>8952059</v>
      </c>
    </row>
    <row r="55" spans="1:15" ht="33" customHeight="1">
      <c r="A55" s="92"/>
      <c r="B55" s="91"/>
      <c r="C55" s="62" t="s">
        <v>82</v>
      </c>
      <c r="D55" s="60">
        <f t="shared" si="14"/>
        <v>1062</v>
      </c>
      <c r="E55" s="51">
        <f t="shared" si="15"/>
        <v>44997752</v>
      </c>
      <c r="F55" s="51">
        <v>611</v>
      </c>
      <c r="G55" s="51">
        <v>27920254</v>
      </c>
      <c r="H55" s="51">
        <v>451</v>
      </c>
      <c r="I55" s="52">
        <v>17077498</v>
      </c>
      <c r="J55" s="35">
        <f t="shared" si="16"/>
        <v>1070</v>
      </c>
      <c r="K55" s="8">
        <f t="shared" si="16"/>
        <v>42913730</v>
      </c>
      <c r="L55" s="8">
        <v>638</v>
      </c>
      <c r="M55" s="8">
        <v>25807406</v>
      </c>
      <c r="N55" s="8">
        <v>432</v>
      </c>
      <c r="O55" s="9">
        <v>17106324</v>
      </c>
    </row>
    <row r="56" spans="1:15" ht="24" customHeight="1">
      <c r="A56" s="92"/>
      <c r="B56" s="91"/>
      <c r="C56" s="62" t="s">
        <v>83</v>
      </c>
      <c r="D56" s="60">
        <f t="shared" si="14"/>
        <v>2211</v>
      </c>
      <c r="E56" s="51">
        <f t="shared" si="15"/>
        <v>84613583</v>
      </c>
      <c r="F56" s="51">
        <v>1418</v>
      </c>
      <c r="G56" s="51">
        <v>57630383</v>
      </c>
      <c r="H56" s="51">
        <v>793</v>
      </c>
      <c r="I56" s="52">
        <v>26983200</v>
      </c>
      <c r="J56" s="35">
        <f t="shared" si="16"/>
        <v>2218</v>
      </c>
      <c r="K56" s="8">
        <f t="shared" si="16"/>
        <v>88587414</v>
      </c>
      <c r="L56" s="8">
        <v>1376</v>
      </c>
      <c r="M56" s="8">
        <v>56057127</v>
      </c>
      <c r="N56" s="8">
        <v>842</v>
      </c>
      <c r="O56" s="9">
        <v>32530287</v>
      </c>
    </row>
    <row r="57" spans="1:15" ht="49.5">
      <c r="A57" s="92"/>
      <c r="B57" s="91"/>
      <c r="C57" s="62" t="s">
        <v>84</v>
      </c>
      <c r="D57" s="60">
        <f t="shared" si="14"/>
        <v>213</v>
      </c>
      <c r="E57" s="51">
        <f t="shared" si="15"/>
        <v>12415400</v>
      </c>
      <c r="F57" s="51">
        <v>97</v>
      </c>
      <c r="G57" s="51">
        <v>6483539</v>
      </c>
      <c r="H57" s="51">
        <v>116</v>
      </c>
      <c r="I57" s="52">
        <v>5931861</v>
      </c>
      <c r="J57" s="35">
        <f t="shared" si="16"/>
        <v>260</v>
      </c>
      <c r="K57" s="8">
        <f t="shared" si="16"/>
        <v>17592251</v>
      </c>
      <c r="L57" s="8">
        <v>99</v>
      </c>
      <c r="M57" s="8">
        <v>7610672</v>
      </c>
      <c r="N57" s="8">
        <v>161</v>
      </c>
      <c r="O57" s="9">
        <v>9981579</v>
      </c>
    </row>
    <row r="58" spans="1:15" ht="24" customHeight="1">
      <c r="A58" s="92"/>
      <c r="B58" s="91"/>
      <c r="C58" s="62" t="s">
        <v>85</v>
      </c>
      <c r="D58" s="60">
        <f t="shared" si="14"/>
        <v>448</v>
      </c>
      <c r="E58" s="51">
        <f t="shared" si="15"/>
        <v>16962551</v>
      </c>
      <c r="F58" s="51">
        <v>99</v>
      </c>
      <c r="G58" s="51">
        <v>4054205</v>
      </c>
      <c r="H58" s="51">
        <v>349</v>
      </c>
      <c r="I58" s="52">
        <v>12908346</v>
      </c>
      <c r="J58" s="35">
        <f t="shared" si="16"/>
        <v>452</v>
      </c>
      <c r="K58" s="8">
        <f t="shared" si="16"/>
        <v>17470361</v>
      </c>
      <c r="L58" s="8">
        <v>87</v>
      </c>
      <c r="M58" s="8">
        <v>6306647</v>
      </c>
      <c r="N58" s="8">
        <v>365</v>
      </c>
      <c r="O58" s="9">
        <v>11163714</v>
      </c>
    </row>
    <row r="59" spans="1:15" ht="49.15" customHeight="1">
      <c r="A59" s="92"/>
      <c r="B59" s="91"/>
      <c r="C59" s="62" t="s">
        <v>86</v>
      </c>
      <c r="D59" s="60">
        <f t="shared" si="14"/>
        <v>1249</v>
      </c>
      <c r="E59" s="51">
        <f t="shared" si="15"/>
        <v>49938294</v>
      </c>
      <c r="F59" s="51">
        <v>164</v>
      </c>
      <c r="G59" s="51">
        <v>6758564</v>
      </c>
      <c r="H59" s="51">
        <v>1085</v>
      </c>
      <c r="I59" s="52">
        <v>43179730</v>
      </c>
      <c r="J59" s="35">
        <f t="shared" si="16"/>
        <v>1226</v>
      </c>
      <c r="K59" s="8">
        <f t="shared" si="16"/>
        <v>50032358</v>
      </c>
      <c r="L59" s="8">
        <v>187</v>
      </c>
      <c r="M59" s="8">
        <v>9336968</v>
      </c>
      <c r="N59" s="8">
        <v>1039</v>
      </c>
      <c r="O59" s="9">
        <v>40695390</v>
      </c>
    </row>
    <row r="60" spans="1:15" ht="33" customHeight="1">
      <c r="A60" s="92"/>
      <c r="B60" s="91"/>
      <c r="C60" s="62" t="s">
        <v>87</v>
      </c>
      <c r="D60" s="60">
        <f t="shared" si="14"/>
        <v>421</v>
      </c>
      <c r="E60" s="51">
        <f t="shared" si="15"/>
        <v>18373752</v>
      </c>
      <c r="F60" s="51">
        <v>198</v>
      </c>
      <c r="G60" s="51">
        <v>8303192</v>
      </c>
      <c r="H60" s="51">
        <v>223</v>
      </c>
      <c r="I60" s="52">
        <v>10070560</v>
      </c>
      <c r="J60" s="35">
        <f t="shared" si="16"/>
        <v>448</v>
      </c>
      <c r="K60" s="8">
        <f t="shared" si="16"/>
        <v>17872416</v>
      </c>
      <c r="L60" s="8">
        <v>229</v>
      </c>
      <c r="M60" s="8">
        <v>9331257</v>
      </c>
      <c r="N60" s="8">
        <v>219</v>
      </c>
      <c r="O60" s="9">
        <v>8541159</v>
      </c>
    </row>
    <row r="61" spans="1:15" ht="24" customHeight="1" thickBot="1">
      <c r="A61" s="93"/>
      <c r="B61" s="94"/>
      <c r="C61" s="63" t="s">
        <v>88</v>
      </c>
      <c r="D61" s="61">
        <f t="shared" si="14"/>
        <v>2377</v>
      </c>
      <c r="E61" s="53">
        <f t="shared" si="15"/>
        <v>131765249</v>
      </c>
      <c r="F61" s="53">
        <v>1268</v>
      </c>
      <c r="G61" s="53">
        <v>67989800</v>
      </c>
      <c r="H61" s="53">
        <v>1109</v>
      </c>
      <c r="I61" s="54">
        <v>63775449</v>
      </c>
      <c r="J61" s="36">
        <f t="shared" si="16"/>
        <v>2455</v>
      </c>
      <c r="K61" s="10">
        <f t="shared" si="16"/>
        <v>147636301</v>
      </c>
      <c r="L61" s="10">
        <v>1264</v>
      </c>
      <c r="M61" s="10">
        <v>74360849</v>
      </c>
      <c r="N61" s="10">
        <v>1191</v>
      </c>
      <c r="O61" s="11">
        <v>73275452</v>
      </c>
    </row>
    <row r="62" spans="1:15" ht="67.900000000000006" customHeight="1">
      <c r="D62" s="82"/>
      <c r="E62" s="82"/>
      <c r="F62" s="82"/>
      <c r="G62" s="82"/>
      <c r="H62" s="82"/>
      <c r="I62" s="82"/>
      <c r="J62" s="82"/>
      <c r="K62" s="82"/>
      <c r="L62" s="82"/>
      <c r="M62" s="82"/>
      <c r="N62" s="82"/>
      <c r="O62" s="82"/>
    </row>
  </sheetData>
  <mergeCells count="20">
    <mergeCell ref="A3:A5"/>
    <mergeCell ref="J1:O1"/>
    <mergeCell ref="D1:I1"/>
    <mergeCell ref="B6:B28"/>
    <mergeCell ref="B3:C5"/>
    <mergeCell ref="D3:I3"/>
    <mergeCell ref="J3:O3"/>
    <mergeCell ref="D4:E4"/>
    <mergeCell ref="F4:G4"/>
    <mergeCell ref="H4:I4"/>
    <mergeCell ref="J4:K4"/>
    <mergeCell ref="L4:M4"/>
    <mergeCell ref="N4:O4"/>
    <mergeCell ref="A6:A28"/>
    <mergeCell ref="B29:B41"/>
    <mergeCell ref="A29:A41"/>
    <mergeCell ref="D62:I62"/>
    <mergeCell ref="J62:O62"/>
    <mergeCell ref="A42:A61"/>
    <mergeCell ref="B42:B61"/>
  </mergeCells>
  <phoneticPr fontId="1" type="noConversion"/>
  <printOptions horizontalCentered="1"/>
  <pageMargins left="0.39370078740157483" right="0.39370078740157483" top="0.59055118110236227" bottom="0.39370078740157483" header="0.51181102362204722" footer="0.31496062992125984"/>
  <pageSetup paperSize="9" orientation="portrait" r:id="rId1"/>
  <headerFooter alignWithMargins="0"/>
  <rowBreaks count="2" manualBreakCount="2">
    <brk id="28" max="16383" man="1"/>
    <brk id="41" max="16383" man="1"/>
  </rowBreaks>
  <colBreaks count="1" manualBreakCount="1">
    <brk id="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工作表5"/>
  <dimension ref="A1:BP44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.75"/>
  <cols>
    <col min="1" max="1" width="10.375" style="3" customWidth="1"/>
    <col min="2" max="2" width="4.625" style="3" customWidth="1"/>
    <col min="3" max="3" width="10.625" style="5" customWidth="1"/>
    <col min="4" max="4" width="8.25" style="1" customWidth="1"/>
    <col min="5" max="5" width="13.75" style="1" customWidth="1"/>
    <col min="6" max="6" width="8.25" style="1" customWidth="1"/>
    <col min="7" max="7" width="13.75" style="1" customWidth="1"/>
    <col min="8" max="8" width="8.25" style="1" customWidth="1"/>
    <col min="9" max="9" width="12.625" style="1" customWidth="1"/>
    <col min="10" max="10" width="8.25" style="1" customWidth="1"/>
    <col min="11" max="11" width="13.75" style="1" customWidth="1"/>
    <col min="12" max="12" width="8.25" style="1" customWidth="1"/>
    <col min="13" max="13" width="13.75" style="1" customWidth="1"/>
    <col min="14" max="14" width="8.25" style="1" customWidth="1"/>
    <col min="15" max="15" width="12.625" style="1" customWidth="1"/>
    <col min="16" max="16" width="14.625" style="1" customWidth="1"/>
    <col min="17" max="17" width="9.625" style="1" customWidth="1"/>
    <col min="18" max="18" width="14.625" style="1" customWidth="1"/>
    <col min="19" max="19" width="9.625" style="1" customWidth="1"/>
    <col min="20" max="20" width="14.625" style="1" customWidth="1"/>
    <col min="21" max="21" width="9.625" style="1" customWidth="1"/>
    <col min="22" max="22" width="14.625" style="1" customWidth="1"/>
    <col min="23" max="23" width="9.625" style="1" customWidth="1"/>
    <col min="24" max="24" width="14.625" style="1" customWidth="1"/>
    <col min="25" max="25" width="9.625" style="1" customWidth="1"/>
    <col min="26" max="26" width="14.625" style="1" customWidth="1"/>
    <col min="27" max="16384" width="9" style="1"/>
  </cols>
  <sheetData>
    <row r="1" spans="1:26" ht="40.9" customHeight="1">
      <c r="A1" s="23"/>
      <c r="B1" s="24"/>
      <c r="C1" s="24"/>
      <c r="D1" s="118" t="s">
        <v>117</v>
      </c>
      <c r="E1" s="119"/>
      <c r="F1" s="119"/>
      <c r="G1" s="119"/>
      <c r="H1" s="119"/>
      <c r="I1" s="119"/>
      <c r="J1" s="118" t="s">
        <v>117</v>
      </c>
      <c r="K1" s="119"/>
      <c r="L1" s="119"/>
      <c r="M1" s="119"/>
      <c r="N1" s="119"/>
      <c r="O1" s="119"/>
    </row>
    <row r="2" spans="1:26" ht="18" customHeight="1" thickBot="1">
      <c r="A2" s="25"/>
    </row>
    <row r="3" spans="1:26" s="5" customFormat="1" ht="23.45" customHeight="1">
      <c r="A3" s="95" t="s">
        <v>0</v>
      </c>
      <c r="B3" s="97" t="s">
        <v>56</v>
      </c>
      <c r="C3" s="98"/>
      <c r="D3" s="103" t="s">
        <v>97</v>
      </c>
      <c r="E3" s="104"/>
      <c r="F3" s="104"/>
      <c r="G3" s="104"/>
      <c r="H3" s="104"/>
      <c r="I3" s="105"/>
      <c r="J3" s="120" t="s">
        <v>98</v>
      </c>
      <c r="K3" s="121"/>
      <c r="L3" s="121"/>
      <c r="M3" s="121"/>
      <c r="N3" s="121"/>
      <c r="O3" s="122"/>
    </row>
    <row r="4" spans="1:26" s="2" customFormat="1" ht="23.45" customHeight="1">
      <c r="A4" s="96"/>
      <c r="B4" s="99"/>
      <c r="C4" s="100"/>
      <c r="D4" s="106" t="s">
        <v>94</v>
      </c>
      <c r="E4" s="107"/>
      <c r="F4" s="108" t="s">
        <v>95</v>
      </c>
      <c r="G4" s="107"/>
      <c r="H4" s="108" t="s">
        <v>96</v>
      </c>
      <c r="I4" s="109"/>
      <c r="J4" s="123" t="s">
        <v>94</v>
      </c>
      <c r="K4" s="124"/>
      <c r="L4" s="125" t="s">
        <v>95</v>
      </c>
      <c r="M4" s="124"/>
      <c r="N4" s="125" t="s">
        <v>96</v>
      </c>
      <c r="O4" s="126"/>
    </row>
    <row r="5" spans="1:26" ht="23.45" customHeight="1">
      <c r="A5" s="96"/>
      <c r="B5" s="101"/>
      <c r="C5" s="102"/>
      <c r="D5" s="45" t="s">
        <v>47</v>
      </c>
      <c r="E5" s="37" t="s">
        <v>48</v>
      </c>
      <c r="F5" s="37" t="s">
        <v>47</v>
      </c>
      <c r="G5" s="37" t="s">
        <v>48</v>
      </c>
      <c r="H5" s="37" t="s">
        <v>47</v>
      </c>
      <c r="I5" s="38" t="s">
        <v>48</v>
      </c>
      <c r="J5" s="30" t="s">
        <v>47</v>
      </c>
      <c r="K5" s="14" t="s">
        <v>48</v>
      </c>
      <c r="L5" s="14" t="s">
        <v>47</v>
      </c>
      <c r="M5" s="14" t="s">
        <v>48</v>
      </c>
      <c r="N5" s="14" t="s">
        <v>47</v>
      </c>
      <c r="O5" s="15" t="s">
        <v>48</v>
      </c>
    </row>
    <row r="6" spans="1:26" ht="24" customHeight="1">
      <c r="A6" s="85" t="s">
        <v>120</v>
      </c>
      <c r="B6" s="87" t="s">
        <v>55</v>
      </c>
      <c r="C6" s="55" t="s">
        <v>1</v>
      </c>
      <c r="D6" s="59">
        <f t="shared" ref="D6:I6" si="0">SUM(D7:D28)</f>
        <v>57774</v>
      </c>
      <c r="E6" s="49">
        <f t="shared" si="0"/>
        <v>2720161010</v>
      </c>
      <c r="F6" s="49">
        <f t="shared" si="0"/>
        <v>39058</v>
      </c>
      <c r="G6" s="49">
        <f t="shared" si="0"/>
        <v>1840792054</v>
      </c>
      <c r="H6" s="49">
        <f t="shared" si="0"/>
        <v>18716</v>
      </c>
      <c r="I6" s="50">
        <f t="shared" si="0"/>
        <v>879368956</v>
      </c>
      <c r="J6" s="34">
        <f t="shared" ref="J6:O6" si="1">SUM(J7:J28)</f>
        <v>57921</v>
      </c>
      <c r="K6" s="6">
        <f t="shared" si="1"/>
        <v>2718751532</v>
      </c>
      <c r="L6" s="6">
        <f t="shared" si="1"/>
        <v>39390</v>
      </c>
      <c r="M6" s="6">
        <f t="shared" si="1"/>
        <v>1846712496</v>
      </c>
      <c r="N6" s="6">
        <f t="shared" si="1"/>
        <v>18531</v>
      </c>
      <c r="O6" s="7">
        <f t="shared" si="1"/>
        <v>872039036</v>
      </c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24" customHeight="1">
      <c r="A7" s="85"/>
      <c r="B7" s="88"/>
      <c r="C7" s="55" t="s">
        <v>50</v>
      </c>
      <c r="D7" s="59">
        <f t="shared" ref="D7:D26" si="2">F7+H7</f>
        <v>6870</v>
      </c>
      <c r="E7" s="49">
        <f t="shared" ref="E7:E26" si="3">G7+I7</f>
        <v>325354417</v>
      </c>
      <c r="F7" s="49">
        <v>4819</v>
      </c>
      <c r="G7" s="49">
        <v>231291261</v>
      </c>
      <c r="H7" s="49">
        <v>2051</v>
      </c>
      <c r="I7" s="50">
        <v>94063156</v>
      </c>
      <c r="J7" s="34">
        <f t="shared" ref="J7:K11" si="4">L7+N7</f>
        <v>6742</v>
      </c>
      <c r="K7" s="6">
        <f t="shared" si="4"/>
        <v>325200123</v>
      </c>
      <c r="L7" s="6">
        <v>4724</v>
      </c>
      <c r="M7" s="6">
        <v>233047804</v>
      </c>
      <c r="N7" s="6">
        <v>2018</v>
      </c>
      <c r="O7" s="7">
        <v>92152319</v>
      </c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24" customHeight="1">
      <c r="A8" s="85"/>
      <c r="B8" s="88"/>
      <c r="C8" s="55" t="s">
        <v>51</v>
      </c>
      <c r="D8" s="59">
        <f t="shared" si="2"/>
        <v>8361</v>
      </c>
      <c r="E8" s="49">
        <f t="shared" si="3"/>
        <v>391115734</v>
      </c>
      <c r="F8" s="49">
        <v>5060</v>
      </c>
      <c r="G8" s="49">
        <v>253047783</v>
      </c>
      <c r="H8" s="49">
        <v>3301</v>
      </c>
      <c r="I8" s="50">
        <v>138067951</v>
      </c>
      <c r="J8" s="34">
        <f t="shared" si="4"/>
        <v>8257</v>
      </c>
      <c r="K8" s="6">
        <f t="shared" si="4"/>
        <v>370788758</v>
      </c>
      <c r="L8" s="6">
        <v>5093</v>
      </c>
      <c r="M8" s="6">
        <v>243213731</v>
      </c>
      <c r="N8" s="6">
        <v>3164</v>
      </c>
      <c r="O8" s="7">
        <v>127575027</v>
      </c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24" customHeight="1">
      <c r="A9" s="85"/>
      <c r="B9" s="88"/>
      <c r="C9" s="55" t="s">
        <v>52</v>
      </c>
      <c r="D9" s="59">
        <f t="shared" si="2"/>
        <v>9591</v>
      </c>
      <c r="E9" s="49">
        <f t="shared" si="3"/>
        <v>380712314</v>
      </c>
      <c r="F9" s="49">
        <v>6597</v>
      </c>
      <c r="G9" s="49">
        <v>255453080</v>
      </c>
      <c r="H9" s="49">
        <v>2994</v>
      </c>
      <c r="I9" s="50">
        <v>125259234</v>
      </c>
      <c r="J9" s="34">
        <f t="shared" si="4"/>
        <v>9786</v>
      </c>
      <c r="K9" s="6">
        <f t="shared" si="4"/>
        <v>395791472</v>
      </c>
      <c r="L9" s="6">
        <v>6705</v>
      </c>
      <c r="M9" s="6">
        <v>264076161</v>
      </c>
      <c r="N9" s="6">
        <v>3081</v>
      </c>
      <c r="O9" s="7">
        <v>131715311</v>
      </c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24" customHeight="1">
      <c r="A10" s="85"/>
      <c r="B10" s="88"/>
      <c r="C10" s="55" t="s">
        <v>53</v>
      </c>
      <c r="D10" s="59">
        <f t="shared" si="2"/>
        <v>4721</v>
      </c>
      <c r="E10" s="49">
        <f t="shared" si="3"/>
        <v>209671912</v>
      </c>
      <c r="F10" s="49">
        <v>3161</v>
      </c>
      <c r="G10" s="49">
        <v>136559738</v>
      </c>
      <c r="H10" s="49">
        <v>1560</v>
      </c>
      <c r="I10" s="50">
        <v>73112174</v>
      </c>
      <c r="J10" s="34">
        <f t="shared" si="4"/>
        <v>4567</v>
      </c>
      <c r="K10" s="6">
        <f t="shared" si="4"/>
        <v>205867049</v>
      </c>
      <c r="L10" s="6">
        <v>3054</v>
      </c>
      <c r="M10" s="6">
        <v>135368354</v>
      </c>
      <c r="N10" s="6">
        <v>1513</v>
      </c>
      <c r="O10" s="7">
        <v>70498695</v>
      </c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24" customHeight="1">
      <c r="A11" s="85"/>
      <c r="B11" s="88"/>
      <c r="C11" s="55" t="s">
        <v>54</v>
      </c>
      <c r="D11" s="59">
        <f t="shared" si="2"/>
        <v>8191</v>
      </c>
      <c r="E11" s="49">
        <f t="shared" si="3"/>
        <v>413460426</v>
      </c>
      <c r="F11" s="49">
        <v>5595</v>
      </c>
      <c r="G11" s="49">
        <v>277309366</v>
      </c>
      <c r="H11" s="49">
        <v>2596</v>
      </c>
      <c r="I11" s="50">
        <v>136151060</v>
      </c>
      <c r="J11" s="34">
        <f t="shared" si="4"/>
        <v>8354</v>
      </c>
      <c r="K11" s="6">
        <f t="shared" si="4"/>
        <v>420764623</v>
      </c>
      <c r="L11" s="6">
        <v>5749</v>
      </c>
      <c r="M11" s="6">
        <v>284517621</v>
      </c>
      <c r="N11" s="6">
        <v>2605</v>
      </c>
      <c r="O11" s="7">
        <v>136247002</v>
      </c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24" customHeight="1">
      <c r="A12" s="86"/>
      <c r="B12" s="89"/>
      <c r="C12" s="56" t="s">
        <v>3</v>
      </c>
      <c r="D12" s="60">
        <f t="shared" si="2"/>
        <v>1059</v>
      </c>
      <c r="E12" s="51">
        <f t="shared" si="3"/>
        <v>70722466</v>
      </c>
      <c r="F12" s="51">
        <v>831</v>
      </c>
      <c r="G12" s="51">
        <v>55516229</v>
      </c>
      <c r="H12" s="51">
        <v>228</v>
      </c>
      <c r="I12" s="52">
        <v>15206237</v>
      </c>
      <c r="J12" s="35">
        <f t="shared" ref="J12:J26" si="5">L12+N12</f>
        <v>1022</v>
      </c>
      <c r="K12" s="8">
        <f t="shared" ref="K12:K26" si="6">M12+O12</f>
        <v>64179871</v>
      </c>
      <c r="L12" s="8">
        <v>813</v>
      </c>
      <c r="M12" s="8">
        <v>50197106</v>
      </c>
      <c r="N12" s="8">
        <v>209</v>
      </c>
      <c r="O12" s="9">
        <v>13982765</v>
      </c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4" customHeight="1">
      <c r="A13" s="86"/>
      <c r="B13" s="89"/>
      <c r="C13" s="56" t="s">
        <v>4</v>
      </c>
      <c r="D13" s="60">
        <f t="shared" si="2"/>
        <v>4217</v>
      </c>
      <c r="E13" s="51">
        <f t="shared" si="3"/>
        <v>198509596</v>
      </c>
      <c r="F13" s="51">
        <v>2848</v>
      </c>
      <c r="G13" s="51">
        <v>139503987</v>
      </c>
      <c r="H13" s="51">
        <v>1369</v>
      </c>
      <c r="I13" s="52">
        <v>59005609</v>
      </c>
      <c r="J13" s="35">
        <f t="shared" si="5"/>
        <v>4184</v>
      </c>
      <c r="K13" s="8">
        <f t="shared" si="6"/>
        <v>198361260</v>
      </c>
      <c r="L13" s="8">
        <v>2907</v>
      </c>
      <c r="M13" s="8">
        <v>142819624</v>
      </c>
      <c r="N13" s="8">
        <v>1277</v>
      </c>
      <c r="O13" s="9">
        <v>55541636</v>
      </c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24" customHeight="1">
      <c r="A14" s="86"/>
      <c r="B14" s="89"/>
      <c r="C14" s="56" t="s">
        <v>5</v>
      </c>
      <c r="D14" s="60">
        <f t="shared" si="2"/>
        <v>828</v>
      </c>
      <c r="E14" s="51">
        <f t="shared" si="3"/>
        <v>39897114</v>
      </c>
      <c r="F14" s="51">
        <v>573</v>
      </c>
      <c r="G14" s="51">
        <v>29826371</v>
      </c>
      <c r="H14" s="51">
        <v>255</v>
      </c>
      <c r="I14" s="52">
        <v>10070743</v>
      </c>
      <c r="J14" s="35">
        <f t="shared" si="5"/>
        <v>723</v>
      </c>
      <c r="K14" s="8">
        <f t="shared" si="6"/>
        <v>36120425</v>
      </c>
      <c r="L14" s="8">
        <v>510</v>
      </c>
      <c r="M14" s="8">
        <v>26965779</v>
      </c>
      <c r="N14" s="8">
        <v>213</v>
      </c>
      <c r="O14" s="9">
        <v>9154646</v>
      </c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24" customHeight="1">
      <c r="A15" s="86"/>
      <c r="B15" s="89"/>
      <c r="C15" s="56" t="s">
        <v>6</v>
      </c>
      <c r="D15" s="60">
        <f t="shared" si="2"/>
        <v>698</v>
      </c>
      <c r="E15" s="51">
        <f t="shared" si="3"/>
        <v>35945389</v>
      </c>
      <c r="F15" s="51">
        <v>509</v>
      </c>
      <c r="G15" s="51">
        <v>26247623</v>
      </c>
      <c r="H15" s="51">
        <v>189</v>
      </c>
      <c r="I15" s="52">
        <v>9697766</v>
      </c>
      <c r="J15" s="35">
        <f t="shared" si="5"/>
        <v>646</v>
      </c>
      <c r="K15" s="8">
        <f t="shared" si="6"/>
        <v>30063620</v>
      </c>
      <c r="L15" s="8">
        <v>494</v>
      </c>
      <c r="M15" s="8">
        <v>22911635</v>
      </c>
      <c r="N15" s="8">
        <v>152</v>
      </c>
      <c r="O15" s="9">
        <v>7151985</v>
      </c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24" customHeight="1">
      <c r="A16" s="86"/>
      <c r="B16" s="89"/>
      <c r="C16" s="56" t="s">
        <v>8</v>
      </c>
      <c r="D16" s="60">
        <f t="shared" si="2"/>
        <v>4899</v>
      </c>
      <c r="E16" s="51">
        <f t="shared" si="3"/>
        <v>189598476</v>
      </c>
      <c r="F16" s="51">
        <v>3372</v>
      </c>
      <c r="G16" s="51">
        <v>126966027</v>
      </c>
      <c r="H16" s="51">
        <v>1527</v>
      </c>
      <c r="I16" s="52">
        <v>62632449</v>
      </c>
      <c r="J16" s="35">
        <f t="shared" si="5"/>
        <v>5177</v>
      </c>
      <c r="K16" s="8">
        <f t="shared" si="6"/>
        <v>198212993</v>
      </c>
      <c r="L16" s="8">
        <v>3582</v>
      </c>
      <c r="M16" s="8">
        <v>128739687</v>
      </c>
      <c r="N16" s="8">
        <v>1595</v>
      </c>
      <c r="O16" s="9">
        <v>69473306</v>
      </c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24" customHeight="1">
      <c r="A17" s="86"/>
      <c r="B17" s="89"/>
      <c r="C17" s="56" t="s">
        <v>9</v>
      </c>
      <c r="D17" s="60">
        <f t="shared" si="2"/>
        <v>995</v>
      </c>
      <c r="E17" s="51">
        <f t="shared" si="3"/>
        <v>58421980</v>
      </c>
      <c r="F17" s="51">
        <v>690</v>
      </c>
      <c r="G17" s="51">
        <v>37384539</v>
      </c>
      <c r="H17" s="51">
        <v>305</v>
      </c>
      <c r="I17" s="52">
        <v>21037441</v>
      </c>
      <c r="J17" s="35">
        <f t="shared" si="5"/>
        <v>1010</v>
      </c>
      <c r="K17" s="8">
        <f t="shared" si="6"/>
        <v>55839377</v>
      </c>
      <c r="L17" s="8">
        <v>666</v>
      </c>
      <c r="M17" s="8">
        <v>34442132</v>
      </c>
      <c r="N17" s="8">
        <v>344</v>
      </c>
      <c r="O17" s="9">
        <v>21397245</v>
      </c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24" customHeight="1">
      <c r="A18" s="86"/>
      <c r="B18" s="89"/>
      <c r="C18" s="56" t="s">
        <v>10</v>
      </c>
      <c r="D18" s="60">
        <f t="shared" si="2"/>
        <v>1207</v>
      </c>
      <c r="E18" s="51">
        <f t="shared" si="3"/>
        <v>65544795</v>
      </c>
      <c r="F18" s="51">
        <v>837</v>
      </c>
      <c r="G18" s="51">
        <v>43825377</v>
      </c>
      <c r="H18" s="51">
        <v>370</v>
      </c>
      <c r="I18" s="52">
        <v>21719418</v>
      </c>
      <c r="J18" s="35">
        <f t="shared" si="5"/>
        <v>1175</v>
      </c>
      <c r="K18" s="8">
        <f t="shared" si="6"/>
        <v>61854779</v>
      </c>
      <c r="L18" s="8">
        <v>841</v>
      </c>
      <c r="M18" s="8">
        <v>41835637</v>
      </c>
      <c r="N18" s="8">
        <v>334</v>
      </c>
      <c r="O18" s="9">
        <v>20019142</v>
      </c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24" customHeight="1">
      <c r="A19" s="86"/>
      <c r="B19" s="89"/>
      <c r="C19" s="56" t="s">
        <v>11</v>
      </c>
      <c r="D19" s="60">
        <f t="shared" si="2"/>
        <v>670</v>
      </c>
      <c r="E19" s="51">
        <f t="shared" si="3"/>
        <v>33947021</v>
      </c>
      <c r="F19" s="51">
        <v>442</v>
      </c>
      <c r="G19" s="51">
        <v>22319387</v>
      </c>
      <c r="H19" s="51">
        <v>228</v>
      </c>
      <c r="I19" s="52">
        <v>11627634</v>
      </c>
      <c r="J19" s="35">
        <f t="shared" si="5"/>
        <v>678</v>
      </c>
      <c r="K19" s="8">
        <f t="shared" si="6"/>
        <v>32942017</v>
      </c>
      <c r="L19" s="8">
        <v>448</v>
      </c>
      <c r="M19" s="8">
        <v>22456076</v>
      </c>
      <c r="N19" s="8">
        <v>230</v>
      </c>
      <c r="O19" s="9">
        <v>10485941</v>
      </c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24" customHeight="1">
      <c r="A20" s="86"/>
      <c r="B20" s="89"/>
      <c r="C20" s="56" t="s">
        <v>14</v>
      </c>
      <c r="D20" s="60">
        <f t="shared" si="2"/>
        <v>1809</v>
      </c>
      <c r="E20" s="51">
        <f t="shared" si="3"/>
        <v>93149672</v>
      </c>
      <c r="F20" s="51">
        <v>1185</v>
      </c>
      <c r="G20" s="51">
        <v>62035302</v>
      </c>
      <c r="H20" s="51">
        <v>624</v>
      </c>
      <c r="I20" s="52">
        <v>31114370</v>
      </c>
      <c r="J20" s="35">
        <f t="shared" si="5"/>
        <v>1899</v>
      </c>
      <c r="K20" s="8">
        <f t="shared" si="6"/>
        <v>103783137</v>
      </c>
      <c r="L20" s="8">
        <v>1235</v>
      </c>
      <c r="M20" s="8">
        <v>66806156</v>
      </c>
      <c r="N20" s="8">
        <v>664</v>
      </c>
      <c r="O20" s="9">
        <v>36976981</v>
      </c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24" customHeight="1">
      <c r="A21" s="86"/>
      <c r="B21" s="89"/>
      <c r="C21" s="56" t="s">
        <v>15</v>
      </c>
      <c r="D21" s="60">
        <f t="shared" si="2"/>
        <v>290</v>
      </c>
      <c r="E21" s="51">
        <f t="shared" si="3"/>
        <v>18206751</v>
      </c>
      <c r="F21" s="51">
        <v>180</v>
      </c>
      <c r="G21" s="51">
        <v>11352204</v>
      </c>
      <c r="H21" s="51">
        <v>110</v>
      </c>
      <c r="I21" s="52">
        <v>6854547</v>
      </c>
      <c r="J21" s="35">
        <f t="shared" si="5"/>
        <v>265</v>
      </c>
      <c r="K21" s="8">
        <f t="shared" si="6"/>
        <v>17428654</v>
      </c>
      <c r="L21" s="8">
        <v>180</v>
      </c>
      <c r="M21" s="8">
        <v>11007575</v>
      </c>
      <c r="N21" s="8">
        <v>85</v>
      </c>
      <c r="O21" s="9">
        <v>6421079</v>
      </c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24" customHeight="1">
      <c r="A22" s="86"/>
      <c r="B22" s="89"/>
      <c r="C22" s="56" t="s">
        <v>16</v>
      </c>
      <c r="D22" s="60">
        <f t="shared" si="2"/>
        <v>773</v>
      </c>
      <c r="E22" s="51">
        <f t="shared" si="3"/>
        <v>41931907</v>
      </c>
      <c r="F22" s="51">
        <v>580</v>
      </c>
      <c r="G22" s="51">
        <v>29729699</v>
      </c>
      <c r="H22" s="51">
        <v>193</v>
      </c>
      <c r="I22" s="52">
        <v>12202208</v>
      </c>
      <c r="J22" s="35">
        <f t="shared" si="5"/>
        <v>781</v>
      </c>
      <c r="K22" s="8">
        <f t="shared" si="6"/>
        <v>45613198</v>
      </c>
      <c r="L22" s="8">
        <v>562</v>
      </c>
      <c r="M22" s="8">
        <v>32345529</v>
      </c>
      <c r="N22" s="8">
        <v>219</v>
      </c>
      <c r="O22" s="9">
        <v>13267669</v>
      </c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24" customHeight="1">
      <c r="A23" s="86"/>
      <c r="B23" s="89"/>
      <c r="C23" s="56" t="s">
        <v>17</v>
      </c>
      <c r="D23" s="60">
        <f t="shared" si="2"/>
        <v>80</v>
      </c>
      <c r="E23" s="51">
        <f t="shared" si="3"/>
        <v>6346767</v>
      </c>
      <c r="F23" s="51">
        <v>52</v>
      </c>
      <c r="G23" s="51">
        <v>3979199</v>
      </c>
      <c r="H23" s="51">
        <v>28</v>
      </c>
      <c r="I23" s="52">
        <v>2367568</v>
      </c>
      <c r="J23" s="35">
        <f t="shared" si="5"/>
        <v>85</v>
      </c>
      <c r="K23" s="8">
        <f t="shared" si="6"/>
        <v>7043926</v>
      </c>
      <c r="L23" s="8">
        <v>56</v>
      </c>
      <c r="M23" s="8">
        <v>4866892</v>
      </c>
      <c r="N23" s="8">
        <v>29</v>
      </c>
      <c r="O23" s="9">
        <v>2177034</v>
      </c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24" customHeight="1">
      <c r="A24" s="86"/>
      <c r="B24" s="89"/>
      <c r="C24" s="56" t="s">
        <v>18</v>
      </c>
      <c r="D24" s="60">
        <f t="shared" si="2"/>
        <v>727</v>
      </c>
      <c r="E24" s="51">
        <f t="shared" si="3"/>
        <v>45081844</v>
      </c>
      <c r="F24" s="51">
        <v>584</v>
      </c>
      <c r="G24" s="51">
        <v>35276539</v>
      </c>
      <c r="H24" s="51">
        <v>143</v>
      </c>
      <c r="I24" s="52">
        <v>9805305</v>
      </c>
      <c r="J24" s="35">
        <f t="shared" si="5"/>
        <v>679</v>
      </c>
      <c r="K24" s="8">
        <f t="shared" si="6"/>
        <v>43085664</v>
      </c>
      <c r="L24" s="8">
        <v>543</v>
      </c>
      <c r="M24" s="8">
        <v>33954265</v>
      </c>
      <c r="N24" s="8">
        <v>136</v>
      </c>
      <c r="O24" s="9">
        <v>9131399</v>
      </c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24" customHeight="1">
      <c r="A25" s="86"/>
      <c r="B25" s="89"/>
      <c r="C25" s="56" t="s">
        <v>19</v>
      </c>
      <c r="D25" s="60">
        <f t="shared" si="2"/>
        <v>748</v>
      </c>
      <c r="E25" s="51">
        <f t="shared" si="3"/>
        <v>37366219</v>
      </c>
      <c r="F25" s="51">
        <v>491</v>
      </c>
      <c r="G25" s="51">
        <v>23963687</v>
      </c>
      <c r="H25" s="51">
        <v>257</v>
      </c>
      <c r="I25" s="52">
        <v>13402532</v>
      </c>
      <c r="J25" s="35">
        <f t="shared" si="5"/>
        <v>833</v>
      </c>
      <c r="K25" s="8">
        <f t="shared" si="6"/>
        <v>37822027</v>
      </c>
      <c r="L25" s="8">
        <v>524</v>
      </c>
      <c r="M25" s="8">
        <v>25367996</v>
      </c>
      <c r="N25" s="8">
        <v>309</v>
      </c>
      <c r="O25" s="9">
        <v>12454031</v>
      </c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24" customHeight="1">
      <c r="A26" s="86"/>
      <c r="B26" s="89"/>
      <c r="C26" s="56" t="s">
        <v>21</v>
      </c>
      <c r="D26" s="60">
        <f t="shared" si="2"/>
        <v>972</v>
      </c>
      <c r="E26" s="51">
        <f t="shared" si="3"/>
        <v>60458313</v>
      </c>
      <c r="F26" s="51">
        <v>599</v>
      </c>
      <c r="G26" s="51">
        <v>35813107</v>
      </c>
      <c r="H26" s="51">
        <v>373</v>
      </c>
      <c r="I26" s="52">
        <v>24645206</v>
      </c>
      <c r="J26" s="35">
        <f t="shared" si="5"/>
        <v>979</v>
      </c>
      <c r="K26" s="8">
        <f t="shared" si="6"/>
        <v>61795930</v>
      </c>
      <c r="L26" s="8">
        <v>643</v>
      </c>
      <c r="M26" s="8">
        <v>37173855</v>
      </c>
      <c r="N26" s="8">
        <v>336</v>
      </c>
      <c r="O26" s="9">
        <v>24622075</v>
      </c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24" customHeight="1">
      <c r="A27" s="86"/>
      <c r="B27" s="89"/>
      <c r="C27" s="56" t="s">
        <v>23</v>
      </c>
      <c r="D27" s="60">
        <f>F27+H27</f>
        <v>60</v>
      </c>
      <c r="E27" s="51">
        <f>G27+I27</f>
        <v>4435023</v>
      </c>
      <c r="F27" s="51">
        <v>46</v>
      </c>
      <c r="G27" s="51">
        <v>3149972</v>
      </c>
      <c r="H27" s="51">
        <v>14</v>
      </c>
      <c r="I27" s="52">
        <v>1285051</v>
      </c>
      <c r="J27" s="35">
        <f>L27+N27</f>
        <v>76</v>
      </c>
      <c r="K27" s="8">
        <f>M27+O27</f>
        <v>5612156</v>
      </c>
      <c r="L27" s="8">
        <v>58</v>
      </c>
      <c r="M27" s="8">
        <v>4018408</v>
      </c>
      <c r="N27" s="8">
        <v>18</v>
      </c>
      <c r="O27" s="9">
        <v>1593748</v>
      </c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24" customHeight="1">
      <c r="A28" s="86"/>
      <c r="B28" s="89"/>
      <c r="C28" s="56" t="s">
        <v>24</v>
      </c>
      <c r="D28" s="60">
        <f>F28+H28</f>
        <v>8</v>
      </c>
      <c r="E28" s="51">
        <f>G28+I28</f>
        <v>282874</v>
      </c>
      <c r="F28" s="51">
        <v>7</v>
      </c>
      <c r="G28" s="51">
        <v>241577</v>
      </c>
      <c r="H28" s="51">
        <v>1</v>
      </c>
      <c r="I28" s="52">
        <v>41297</v>
      </c>
      <c r="J28" s="35">
        <f>L28+N28</f>
        <v>3</v>
      </c>
      <c r="K28" s="8">
        <f>M28+O28</f>
        <v>580473</v>
      </c>
      <c r="L28" s="8">
        <v>3</v>
      </c>
      <c r="M28" s="8">
        <v>580473</v>
      </c>
      <c r="N28" s="8">
        <v>0</v>
      </c>
      <c r="O28" s="9">
        <v>0</v>
      </c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27" customHeight="1">
      <c r="A29" s="85" t="s">
        <v>49</v>
      </c>
      <c r="B29" s="87" t="s">
        <v>103</v>
      </c>
      <c r="C29" s="55" t="s">
        <v>1</v>
      </c>
      <c r="D29" s="59">
        <f t="shared" ref="D29:I29" si="7">SUM(D30:D41)</f>
        <v>57774</v>
      </c>
      <c r="E29" s="49">
        <f t="shared" si="7"/>
        <v>2720161010</v>
      </c>
      <c r="F29" s="49">
        <f t="shared" si="7"/>
        <v>39058</v>
      </c>
      <c r="G29" s="49">
        <f t="shared" si="7"/>
        <v>1840792054</v>
      </c>
      <c r="H29" s="49">
        <f t="shared" si="7"/>
        <v>18716</v>
      </c>
      <c r="I29" s="50">
        <f t="shared" si="7"/>
        <v>879368956</v>
      </c>
      <c r="J29" s="34">
        <f t="shared" ref="J29:O29" si="8">SUM(J30:J41)</f>
        <v>57921</v>
      </c>
      <c r="K29" s="6">
        <f t="shared" si="8"/>
        <v>2718751532</v>
      </c>
      <c r="L29" s="6">
        <f t="shared" si="8"/>
        <v>39390</v>
      </c>
      <c r="M29" s="6">
        <f t="shared" si="8"/>
        <v>1846712496</v>
      </c>
      <c r="N29" s="6">
        <f t="shared" si="8"/>
        <v>18531</v>
      </c>
      <c r="O29" s="7">
        <f t="shared" si="8"/>
        <v>872039036</v>
      </c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27" customHeight="1">
      <c r="A30" s="90"/>
      <c r="B30" s="91"/>
      <c r="C30" s="56" t="s">
        <v>34</v>
      </c>
      <c r="D30" s="60">
        <f t="shared" ref="D30:E33" si="9">F30+H30</f>
        <v>0</v>
      </c>
      <c r="E30" s="51">
        <f t="shared" si="9"/>
        <v>0</v>
      </c>
      <c r="F30" s="51">
        <v>0</v>
      </c>
      <c r="G30" s="51">
        <v>0</v>
      </c>
      <c r="H30" s="51">
        <v>0</v>
      </c>
      <c r="I30" s="52">
        <v>0</v>
      </c>
      <c r="J30" s="35">
        <f t="shared" ref="J30:J41" si="10">L30+N30</f>
        <v>0</v>
      </c>
      <c r="K30" s="8">
        <f t="shared" ref="K30:K40" si="11">M30+O30</f>
        <v>0</v>
      </c>
      <c r="L30" s="8">
        <v>0</v>
      </c>
      <c r="M30" s="8">
        <v>0</v>
      </c>
      <c r="N30" s="8">
        <v>0</v>
      </c>
      <c r="O30" s="9">
        <v>0</v>
      </c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27" customHeight="1">
      <c r="A31" s="90"/>
      <c r="B31" s="91"/>
      <c r="C31" s="57" t="s">
        <v>35</v>
      </c>
      <c r="D31" s="60">
        <f t="shared" si="9"/>
        <v>1583</v>
      </c>
      <c r="E31" s="51">
        <f t="shared" si="9"/>
        <v>29711452</v>
      </c>
      <c r="F31" s="51">
        <f>33+1080</f>
        <v>1113</v>
      </c>
      <c r="G31" s="51">
        <f>234658+21002135</f>
        <v>21236793</v>
      </c>
      <c r="H31" s="51">
        <f>5+465</f>
        <v>470</v>
      </c>
      <c r="I31" s="52">
        <f>33343+8441316</f>
        <v>8474659</v>
      </c>
      <c r="J31" s="35">
        <f t="shared" si="10"/>
        <v>1703</v>
      </c>
      <c r="K31" s="8">
        <f t="shared" si="11"/>
        <v>33718726</v>
      </c>
      <c r="L31" s="8">
        <v>1230</v>
      </c>
      <c r="M31" s="8">
        <v>24574222</v>
      </c>
      <c r="N31" s="8">
        <v>473</v>
      </c>
      <c r="O31" s="9">
        <v>9144504</v>
      </c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27" customHeight="1">
      <c r="A32" s="90"/>
      <c r="B32" s="91"/>
      <c r="C32" s="57" t="s">
        <v>36</v>
      </c>
      <c r="D32" s="60">
        <f t="shared" si="9"/>
        <v>5674</v>
      </c>
      <c r="E32" s="51">
        <f t="shared" si="9"/>
        <v>138477820</v>
      </c>
      <c r="F32" s="51">
        <v>3655</v>
      </c>
      <c r="G32" s="51">
        <v>92581809</v>
      </c>
      <c r="H32" s="51">
        <v>2019</v>
      </c>
      <c r="I32" s="52">
        <v>45896011</v>
      </c>
      <c r="J32" s="35">
        <f>L32+N32</f>
        <v>5527</v>
      </c>
      <c r="K32" s="8">
        <f>M32+O32</f>
        <v>133377678</v>
      </c>
      <c r="L32" s="8">
        <v>3646</v>
      </c>
      <c r="M32" s="8">
        <v>92383923</v>
      </c>
      <c r="N32" s="8">
        <v>1881</v>
      </c>
      <c r="O32" s="9">
        <v>40993755</v>
      </c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68" ht="27" customHeight="1">
      <c r="A33" s="90"/>
      <c r="B33" s="91"/>
      <c r="C33" s="57" t="s">
        <v>37</v>
      </c>
      <c r="D33" s="60">
        <f t="shared" si="9"/>
        <v>7434</v>
      </c>
      <c r="E33" s="51">
        <f t="shared" si="9"/>
        <v>224223826</v>
      </c>
      <c r="F33" s="51">
        <v>5237</v>
      </c>
      <c r="G33" s="51">
        <v>163216035</v>
      </c>
      <c r="H33" s="51">
        <v>2197</v>
      </c>
      <c r="I33" s="52">
        <v>61007791</v>
      </c>
      <c r="J33" s="35">
        <f>L33+N33</f>
        <v>7765</v>
      </c>
      <c r="K33" s="8">
        <f>M33+O33</f>
        <v>236838415</v>
      </c>
      <c r="L33" s="8">
        <v>5451</v>
      </c>
      <c r="M33" s="8">
        <v>173527803</v>
      </c>
      <c r="N33" s="8">
        <v>2314</v>
      </c>
      <c r="O33" s="9">
        <v>63310612</v>
      </c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68" ht="27" customHeight="1">
      <c r="A34" s="90"/>
      <c r="B34" s="91"/>
      <c r="C34" s="57" t="s">
        <v>38</v>
      </c>
      <c r="D34" s="60">
        <f t="shared" ref="D34:D41" si="12">F34+H34</f>
        <v>7495</v>
      </c>
      <c r="E34" s="51">
        <f t="shared" ref="E34:E40" si="13">G34+I34</f>
        <v>261830245</v>
      </c>
      <c r="F34" s="51">
        <v>5409</v>
      </c>
      <c r="G34" s="51">
        <v>195572815</v>
      </c>
      <c r="H34" s="51">
        <v>2086</v>
      </c>
      <c r="I34" s="52">
        <v>66257430</v>
      </c>
      <c r="J34" s="35">
        <f t="shared" si="10"/>
        <v>7608</v>
      </c>
      <c r="K34" s="8">
        <f t="shared" si="11"/>
        <v>256488208</v>
      </c>
      <c r="L34" s="8">
        <v>5492</v>
      </c>
      <c r="M34" s="8">
        <v>191980292</v>
      </c>
      <c r="N34" s="8">
        <v>2116</v>
      </c>
      <c r="O34" s="9">
        <v>64507916</v>
      </c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68" ht="27" customHeight="1">
      <c r="A35" s="90"/>
      <c r="B35" s="91"/>
      <c r="C35" s="57" t="s">
        <v>39</v>
      </c>
      <c r="D35" s="60">
        <f t="shared" si="12"/>
        <v>6308</v>
      </c>
      <c r="E35" s="51">
        <f t="shared" si="13"/>
        <v>246762622</v>
      </c>
      <c r="F35" s="51">
        <v>4447</v>
      </c>
      <c r="G35" s="51">
        <v>180433490</v>
      </c>
      <c r="H35" s="51">
        <v>1861</v>
      </c>
      <c r="I35" s="52">
        <v>66329132</v>
      </c>
      <c r="J35" s="35">
        <f t="shared" si="10"/>
        <v>6193</v>
      </c>
      <c r="K35" s="8">
        <f t="shared" si="11"/>
        <v>254708100</v>
      </c>
      <c r="L35" s="8">
        <v>4458</v>
      </c>
      <c r="M35" s="8">
        <v>187741370</v>
      </c>
      <c r="N35" s="8">
        <v>1735</v>
      </c>
      <c r="O35" s="9">
        <v>66966730</v>
      </c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68" ht="27" customHeight="1">
      <c r="A36" s="90"/>
      <c r="B36" s="91"/>
      <c r="C36" s="57" t="s">
        <v>40</v>
      </c>
      <c r="D36" s="60">
        <f t="shared" si="12"/>
        <v>6166</v>
      </c>
      <c r="E36" s="51">
        <f t="shared" si="13"/>
        <v>296531355</v>
      </c>
      <c r="F36" s="51">
        <v>4329</v>
      </c>
      <c r="G36" s="51">
        <v>217210039</v>
      </c>
      <c r="H36" s="51">
        <v>1837</v>
      </c>
      <c r="I36" s="52">
        <v>79321316</v>
      </c>
      <c r="J36" s="35">
        <f t="shared" si="10"/>
        <v>6425</v>
      </c>
      <c r="K36" s="8">
        <f t="shared" si="11"/>
        <v>295815696</v>
      </c>
      <c r="L36" s="8">
        <v>4457</v>
      </c>
      <c r="M36" s="8">
        <v>215750939</v>
      </c>
      <c r="N36" s="8">
        <v>1968</v>
      </c>
      <c r="O36" s="9">
        <v>80064757</v>
      </c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68" ht="27" customHeight="1">
      <c r="A37" s="90"/>
      <c r="B37" s="91"/>
      <c r="C37" s="57" t="s">
        <v>41</v>
      </c>
      <c r="D37" s="60">
        <f t="shared" si="12"/>
        <v>7325</v>
      </c>
      <c r="E37" s="51">
        <f t="shared" si="13"/>
        <v>405807459</v>
      </c>
      <c r="F37" s="51">
        <v>4934</v>
      </c>
      <c r="G37" s="51">
        <v>278406448</v>
      </c>
      <c r="H37" s="51">
        <v>2391</v>
      </c>
      <c r="I37" s="52">
        <v>127401011</v>
      </c>
      <c r="J37" s="35">
        <f t="shared" si="10"/>
        <v>7638</v>
      </c>
      <c r="K37" s="8">
        <f t="shared" si="11"/>
        <v>438500091</v>
      </c>
      <c r="L37" s="8">
        <v>5220</v>
      </c>
      <c r="M37" s="8">
        <v>306044205</v>
      </c>
      <c r="N37" s="8">
        <v>2418</v>
      </c>
      <c r="O37" s="9">
        <v>132455886</v>
      </c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68" ht="27" customHeight="1">
      <c r="A38" s="90"/>
      <c r="B38" s="91"/>
      <c r="C38" s="57" t="s">
        <v>42</v>
      </c>
      <c r="D38" s="60">
        <f t="shared" si="12"/>
        <v>7468</v>
      </c>
      <c r="E38" s="51">
        <f t="shared" si="13"/>
        <v>495973136</v>
      </c>
      <c r="F38" s="51">
        <v>4764</v>
      </c>
      <c r="G38" s="51">
        <v>314257188</v>
      </c>
      <c r="H38" s="51">
        <v>2704</v>
      </c>
      <c r="I38" s="52">
        <v>181715948</v>
      </c>
      <c r="J38" s="35">
        <f t="shared" si="10"/>
        <v>7429</v>
      </c>
      <c r="K38" s="8">
        <f t="shared" si="11"/>
        <v>492991041</v>
      </c>
      <c r="L38" s="8">
        <v>4736</v>
      </c>
      <c r="M38" s="8">
        <v>313529882</v>
      </c>
      <c r="N38" s="8">
        <v>2693</v>
      </c>
      <c r="O38" s="9">
        <v>179461159</v>
      </c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68" ht="27" customHeight="1">
      <c r="A39" s="90"/>
      <c r="B39" s="91"/>
      <c r="C39" s="57" t="s">
        <v>43</v>
      </c>
      <c r="D39" s="60">
        <f t="shared" si="12"/>
        <v>5654</v>
      </c>
      <c r="E39" s="51">
        <f t="shared" si="13"/>
        <v>423316979</v>
      </c>
      <c r="F39" s="51">
        <v>3492</v>
      </c>
      <c r="G39" s="51">
        <v>259065217</v>
      </c>
      <c r="H39" s="51">
        <v>2162</v>
      </c>
      <c r="I39" s="52">
        <v>164251762</v>
      </c>
      <c r="J39" s="35">
        <f t="shared" si="10"/>
        <v>5400</v>
      </c>
      <c r="K39" s="8">
        <f t="shared" si="11"/>
        <v>404824603</v>
      </c>
      <c r="L39" s="8">
        <v>3306</v>
      </c>
      <c r="M39" s="8">
        <v>237422421</v>
      </c>
      <c r="N39" s="8">
        <v>2094</v>
      </c>
      <c r="O39" s="9">
        <v>167402182</v>
      </c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68" ht="27" customHeight="1">
      <c r="A40" s="90"/>
      <c r="B40" s="91"/>
      <c r="C40" s="57" t="s">
        <v>44</v>
      </c>
      <c r="D40" s="60">
        <f t="shared" si="12"/>
        <v>2345</v>
      </c>
      <c r="E40" s="51">
        <f t="shared" si="13"/>
        <v>176256065</v>
      </c>
      <c r="F40" s="51">
        <v>1468</v>
      </c>
      <c r="G40" s="51">
        <v>104679501</v>
      </c>
      <c r="H40" s="51">
        <v>877</v>
      </c>
      <c r="I40" s="52">
        <v>71576564</v>
      </c>
      <c r="J40" s="35">
        <f t="shared" si="10"/>
        <v>1941</v>
      </c>
      <c r="K40" s="8">
        <f t="shared" si="11"/>
        <v>152180501</v>
      </c>
      <c r="L40" s="8">
        <v>1199</v>
      </c>
      <c r="M40" s="8">
        <v>91769902</v>
      </c>
      <c r="N40" s="8">
        <v>742</v>
      </c>
      <c r="O40" s="9">
        <v>60410599</v>
      </c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68" ht="27" customHeight="1" thickBot="1">
      <c r="A41" s="129"/>
      <c r="B41" s="94"/>
      <c r="C41" s="58" t="s">
        <v>45</v>
      </c>
      <c r="D41" s="61">
        <f t="shared" si="12"/>
        <v>322</v>
      </c>
      <c r="E41" s="53">
        <f>G41+I41</f>
        <v>21270051</v>
      </c>
      <c r="F41" s="53">
        <v>210</v>
      </c>
      <c r="G41" s="53">
        <v>14132719</v>
      </c>
      <c r="H41" s="53">
        <v>112</v>
      </c>
      <c r="I41" s="54">
        <v>7137332</v>
      </c>
      <c r="J41" s="36">
        <f t="shared" si="10"/>
        <v>292</v>
      </c>
      <c r="K41" s="10">
        <f>M41+O41</f>
        <v>19308473</v>
      </c>
      <c r="L41" s="10">
        <v>195</v>
      </c>
      <c r="M41" s="10">
        <v>11987537</v>
      </c>
      <c r="N41" s="10">
        <v>97</v>
      </c>
      <c r="O41" s="11">
        <v>7320936</v>
      </c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68" s="13" customFormat="1" ht="36" customHeight="1">
      <c r="A42" s="5"/>
      <c r="B42" s="12"/>
      <c r="C42" s="5"/>
      <c r="D42" s="26"/>
      <c r="E42" s="27"/>
      <c r="F42" s="27"/>
      <c r="G42" s="27"/>
      <c r="H42" s="27"/>
      <c r="I42" s="27"/>
      <c r="J42" s="127" t="s">
        <v>118</v>
      </c>
      <c r="K42" s="128"/>
      <c r="L42" s="128"/>
      <c r="M42" s="128"/>
      <c r="N42" s="128"/>
      <c r="O42" s="128"/>
      <c r="U42" s="5"/>
      <c r="AB42" s="5"/>
      <c r="AI42" s="5"/>
      <c r="AQ42" s="5"/>
      <c r="BP42" s="5"/>
    </row>
    <row r="44" spans="1:68">
      <c r="A44" s="3" t="s">
        <v>25</v>
      </c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</row>
  </sheetData>
  <mergeCells count="17">
    <mergeCell ref="A6:A28"/>
    <mergeCell ref="B29:B41"/>
    <mergeCell ref="A29:A41"/>
    <mergeCell ref="A3:A5"/>
    <mergeCell ref="B6:B28"/>
    <mergeCell ref="B3:C5"/>
    <mergeCell ref="D1:I1"/>
    <mergeCell ref="J1:O1"/>
    <mergeCell ref="J42:O42"/>
    <mergeCell ref="L4:M4"/>
    <mergeCell ref="N4:O4"/>
    <mergeCell ref="D3:I3"/>
    <mergeCell ref="J3:O3"/>
    <mergeCell ref="D4:E4"/>
    <mergeCell ref="F4:G4"/>
    <mergeCell ref="H4:I4"/>
    <mergeCell ref="J4:K4"/>
  </mergeCells>
  <phoneticPr fontId="1" type="noConversion"/>
  <printOptions horizontalCentered="1"/>
  <pageMargins left="0.39370078740157483" right="0.39370078740157483" top="0.59055118110236227" bottom="0.98425196850393704" header="0.51181102362204722" footer="0.51181102362204722"/>
  <pageSetup paperSize="9" orientation="portrait" r:id="rId1"/>
  <headerFooter alignWithMargins="0"/>
  <rowBreaks count="1" manualBreakCount="1">
    <brk id="28" max="16383" man="1"/>
  </rowBreaks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工作表6"/>
  <dimension ref="A1:AL49"/>
  <sheetViews>
    <sheetView view="pageBreakPreview" zoomScale="80" zoomScaleNormal="90" zoomScaleSheetLayoutView="80" workbookViewId="0">
      <selection activeCell="A2" sqref="A2"/>
    </sheetView>
  </sheetViews>
  <sheetFormatPr defaultColWidth="9" defaultRowHeight="15"/>
  <cols>
    <col min="1" max="1" width="10.75" style="3" customWidth="1"/>
    <col min="2" max="2" width="4.625" style="3" customWidth="1"/>
    <col min="3" max="3" width="10.625" style="2" customWidth="1"/>
    <col min="4" max="4" width="8.25" style="1" customWidth="1"/>
    <col min="5" max="5" width="13.75" style="1" customWidth="1"/>
    <col min="6" max="6" width="8.25" style="1" customWidth="1"/>
    <col min="7" max="7" width="13.75" style="1" customWidth="1"/>
    <col min="8" max="8" width="8.25" style="1" customWidth="1"/>
    <col min="9" max="9" width="12.625" style="1" customWidth="1"/>
    <col min="10" max="10" width="8.25" style="1" customWidth="1"/>
    <col min="11" max="11" width="13.75" style="1" customWidth="1"/>
    <col min="12" max="12" width="8.25" style="1" customWidth="1"/>
    <col min="13" max="13" width="13.75" style="1" customWidth="1"/>
    <col min="14" max="14" width="8.25" style="1" customWidth="1"/>
    <col min="15" max="15" width="12.625" style="1" customWidth="1"/>
    <col min="16" max="16" width="8.25" style="1" customWidth="1"/>
    <col min="17" max="17" width="13.75" style="1" customWidth="1"/>
    <col min="18" max="18" width="8.25" style="1" customWidth="1"/>
    <col min="19" max="19" width="13.75" style="1" customWidth="1"/>
    <col min="20" max="20" width="8.25" style="1" customWidth="1"/>
    <col min="21" max="21" width="12.625" style="1" customWidth="1"/>
    <col min="22" max="22" width="8.25" style="1" customWidth="1"/>
    <col min="23" max="23" width="13.75" style="1" customWidth="1"/>
    <col min="24" max="24" width="8.25" style="1" customWidth="1"/>
    <col min="25" max="25" width="13.75" style="1" customWidth="1"/>
    <col min="26" max="26" width="8.25" style="1" customWidth="1"/>
    <col min="27" max="27" width="12.625" style="1" customWidth="1"/>
    <col min="28" max="28" width="14.625" style="1" customWidth="1"/>
    <col min="29" max="29" width="9.625" style="1" customWidth="1"/>
    <col min="30" max="30" width="14.625" style="1" customWidth="1"/>
    <col min="31" max="31" width="9.625" style="1" customWidth="1"/>
    <col min="32" max="32" width="14.625" style="1" customWidth="1"/>
    <col min="33" max="33" width="9.625" style="1" customWidth="1"/>
    <col min="34" max="34" width="14.625" style="1" customWidth="1"/>
    <col min="35" max="35" width="9.625" style="1" customWidth="1"/>
    <col min="36" max="36" width="14.625" style="1" customWidth="1"/>
    <col min="37" max="37" width="9.625" style="1" customWidth="1"/>
    <col min="38" max="38" width="14.625" style="1" customWidth="1"/>
    <col min="39" max="16384" width="9" style="1"/>
  </cols>
  <sheetData>
    <row r="1" spans="1:38" ht="40.9" customHeight="1">
      <c r="A1" s="23"/>
      <c r="B1" s="24"/>
      <c r="C1" s="24"/>
      <c r="D1" s="118" t="s">
        <v>117</v>
      </c>
      <c r="E1" s="119"/>
      <c r="F1" s="119"/>
      <c r="G1" s="119"/>
      <c r="H1" s="119"/>
      <c r="I1" s="119"/>
      <c r="J1" s="118" t="s">
        <v>117</v>
      </c>
      <c r="K1" s="119"/>
      <c r="L1" s="119"/>
      <c r="M1" s="119"/>
      <c r="N1" s="119"/>
      <c r="O1" s="119"/>
      <c r="P1" s="118" t="s">
        <v>117</v>
      </c>
      <c r="Q1" s="119"/>
      <c r="R1" s="119"/>
      <c r="S1" s="119"/>
      <c r="T1" s="119"/>
      <c r="U1" s="119"/>
      <c r="V1" s="118" t="s">
        <v>117</v>
      </c>
      <c r="W1" s="119"/>
      <c r="X1" s="119"/>
      <c r="Y1" s="119"/>
      <c r="Z1" s="119"/>
      <c r="AA1" s="119"/>
    </row>
    <row r="2" spans="1:38" ht="18" customHeight="1" thickBot="1"/>
    <row r="3" spans="1:38" s="5" customFormat="1" ht="23.45" customHeight="1">
      <c r="A3" s="95" t="s">
        <v>0</v>
      </c>
      <c r="B3" s="97" t="s">
        <v>56</v>
      </c>
      <c r="C3" s="133"/>
      <c r="D3" s="103" t="s">
        <v>99</v>
      </c>
      <c r="E3" s="104"/>
      <c r="F3" s="104"/>
      <c r="G3" s="104"/>
      <c r="H3" s="104"/>
      <c r="I3" s="105"/>
      <c r="J3" s="120" t="s">
        <v>100</v>
      </c>
      <c r="K3" s="121"/>
      <c r="L3" s="121"/>
      <c r="M3" s="121"/>
      <c r="N3" s="121"/>
      <c r="O3" s="122"/>
      <c r="P3" s="103" t="s">
        <v>101</v>
      </c>
      <c r="Q3" s="104"/>
      <c r="R3" s="104"/>
      <c r="S3" s="104"/>
      <c r="T3" s="104"/>
      <c r="U3" s="105"/>
      <c r="V3" s="120" t="s">
        <v>102</v>
      </c>
      <c r="W3" s="121"/>
      <c r="X3" s="121"/>
      <c r="Y3" s="121"/>
      <c r="Z3" s="121"/>
      <c r="AA3" s="122"/>
    </row>
    <row r="4" spans="1:38" s="2" customFormat="1" ht="23.45" customHeight="1">
      <c r="A4" s="96"/>
      <c r="B4" s="99"/>
      <c r="C4" s="134"/>
      <c r="D4" s="106" t="s">
        <v>94</v>
      </c>
      <c r="E4" s="107"/>
      <c r="F4" s="108" t="s">
        <v>95</v>
      </c>
      <c r="G4" s="107"/>
      <c r="H4" s="108" t="s">
        <v>96</v>
      </c>
      <c r="I4" s="109"/>
      <c r="J4" s="123" t="s">
        <v>94</v>
      </c>
      <c r="K4" s="124"/>
      <c r="L4" s="125" t="s">
        <v>95</v>
      </c>
      <c r="M4" s="124"/>
      <c r="N4" s="125" t="s">
        <v>96</v>
      </c>
      <c r="O4" s="126"/>
      <c r="P4" s="106" t="s">
        <v>94</v>
      </c>
      <c r="Q4" s="107"/>
      <c r="R4" s="108" t="s">
        <v>95</v>
      </c>
      <c r="S4" s="107"/>
      <c r="T4" s="108" t="s">
        <v>96</v>
      </c>
      <c r="U4" s="109"/>
      <c r="V4" s="123" t="s">
        <v>94</v>
      </c>
      <c r="W4" s="124"/>
      <c r="X4" s="125" t="s">
        <v>95</v>
      </c>
      <c r="Y4" s="124"/>
      <c r="Z4" s="125" t="s">
        <v>96</v>
      </c>
      <c r="AA4" s="126"/>
    </row>
    <row r="5" spans="1:38" ht="23.45" customHeight="1">
      <c r="A5" s="96"/>
      <c r="B5" s="101"/>
      <c r="C5" s="135"/>
      <c r="D5" s="45" t="s">
        <v>26</v>
      </c>
      <c r="E5" s="37" t="s">
        <v>27</v>
      </c>
      <c r="F5" s="37" t="s">
        <v>26</v>
      </c>
      <c r="G5" s="37" t="s">
        <v>27</v>
      </c>
      <c r="H5" s="37" t="s">
        <v>26</v>
      </c>
      <c r="I5" s="38" t="s">
        <v>27</v>
      </c>
      <c r="J5" s="30" t="s">
        <v>26</v>
      </c>
      <c r="K5" s="14" t="s">
        <v>27</v>
      </c>
      <c r="L5" s="14" t="s">
        <v>26</v>
      </c>
      <c r="M5" s="14" t="s">
        <v>27</v>
      </c>
      <c r="N5" s="14" t="s">
        <v>26</v>
      </c>
      <c r="O5" s="15" t="s">
        <v>27</v>
      </c>
      <c r="P5" s="45" t="s">
        <v>26</v>
      </c>
      <c r="Q5" s="37" t="s">
        <v>27</v>
      </c>
      <c r="R5" s="37" t="s">
        <v>26</v>
      </c>
      <c r="S5" s="37" t="s">
        <v>27</v>
      </c>
      <c r="T5" s="37" t="s">
        <v>26</v>
      </c>
      <c r="U5" s="38" t="s">
        <v>27</v>
      </c>
      <c r="V5" s="30" t="s">
        <v>26</v>
      </c>
      <c r="W5" s="14" t="s">
        <v>27</v>
      </c>
      <c r="X5" s="14" t="s">
        <v>26</v>
      </c>
      <c r="Y5" s="14" t="s">
        <v>27</v>
      </c>
      <c r="Z5" s="14" t="s">
        <v>26</v>
      </c>
      <c r="AA5" s="15" t="s">
        <v>27</v>
      </c>
    </row>
    <row r="6" spans="1:38" ht="22.9" customHeight="1">
      <c r="A6" s="85" t="s">
        <v>120</v>
      </c>
      <c r="B6" s="87" t="s">
        <v>46</v>
      </c>
      <c r="C6" s="55" t="s">
        <v>1</v>
      </c>
      <c r="D6" s="59">
        <f t="shared" ref="D6:I6" si="0">D7+D29+D30+D31</f>
        <v>57496</v>
      </c>
      <c r="E6" s="49">
        <f t="shared" si="0"/>
        <v>2589424249</v>
      </c>
      <c r="F6" s="49">
        <f t="shared" si="0"/>
        <v>39042</v>
      </c>
      <c r="G6" s="49">
        <f t="shared" si="0"/>
        <v>1757025663</v>
      </c>
      <c r="H6" s="49">
        <f t="shared" si="0"/>
        <v>18454</v>
      </c>
      <c r="I6" s="50">
        <f t="shared" si="0"/>
        <v>832398586</v>
      </c>
      <c r="J6" s="34">
        <f t="shared" ref="J6:O6" si="1">J7+J29+J30+J31</f>
        <v>53945</v>
      </c>
      <c r="K6" s="6">
        <f t="shared" si="1"/>
        <v>2392250725</v>
      </c>
      <c r="L6" s="6">
        <f t="shared" si="1"/>
        <v>36805</v>
      </c>
      <c r="M6" s="6">
        <f t="shared" si="1"/>
        <v>1648641241</v>
      </c>
      <c r="N6" s="6">
        <f t="shared" si="1"/>
        <v>17140</v>
      </c>
      <c r="O6" s="7">
        <f t="shared" si="1"/>
        <v>743609484</v>
      </c>
      <c r="P6" s="59">
        <f t="shared" ref="P6:U6" si="2">P7+P29+P30+P31</f>
        <v>55400</v>
      </c>
      <c r="Q6" s="49">
        <f t="shared" si="2"/>
        <v>2242831855</v>
      </c>
      <c r="R6" s="49">
        <f t="shared" si="2"/>
        <v>37804</v>
      </c>
      <c r="S6" s="49">
        <f t="shared" si="2"/>
        <v>1567432281</v>
      </c>
      <c r="T6" s="49">
        <f t="shared" si="2"/>
        <v>17596</v>
      </c>
      <c r="U6" s="50">
        <f t="shared" si="2"/>
        <v>675399574</v>
      </c>
      <c r="V6" s="34">
        <f t="shared" ref="V6:AA6" si="3">V7+V29+V30+V31</f>
        <v>51383</v>
      </c>
      <c r="W6" s="6">
        <f t="shared" si="3"/>
        <v>2038766633</v>
      </c>
      <c r="X6" s="6">
        <f t="shared" si="3"/>
        <v>35833</v>
      </c>
      <c r="Y6" s="6">
        <f t="shared" si="3"/>
        <v>1440588770</v>
      </c>
      <c r="Z6" s="6">
        <f t="shared" si="3"/>
        <v>15550</v>
      </c>
      <c r="AA6" s="7">
        <f t="shared" si="3"/>
        <v>598177863</v>
      </c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ht="22.9" customHeight="1">
      <c r="A7" s="86"/>
      <c r="B7" s="132"/>
      <c r="C7" s="55" t="s">
        <v>29</v>
      </c>
      <c r="D7" s="59">
        <f t="shared" ref="D7:I7" si="4">SUM(D8:D28)</f>
        <v>44593</v>
      </c>
      <c r="E7" s="49">
        <f t="shared" si="4"/>
        <v>1987740154</v>
      </c>
      <c r="F7" s="49">
        <f t="shared" si="4"/>
        <v>30751</v>
      </c>
      <c r="G7" s="49">
        <f t="shared" si="4"/>
        <v>1361948878</v>
      </c>
      <c r="H7" s="49">
        <f t="shared" si="4"/>
        <v>13842</v>
      </c>
      <c r="I7" s="50">
        <f t="shared" si="4"/>
        <v>625791276</v>
      </c>
      <c r="J7" s="34">
        <f t="shared" ref="J7:O7" si="5">SUM(J8:J28)</f>
        <v>41538</v>
      </c>
      <c r="K7" s="6">
        <f t="shared" si="5"/>
        <v>1815905372</v>
      </c>
      <c r="L7" s="6">
        <f t="shared" si="5"/>
        <v>28803</v>
      </c>
      <c r="M7" s="6">
        <f t="shared" si="5"/>
        <v>1259901129</v>
      </c>
      <c r="N7" s="6">
        <f t="shared" si="5"/>
        <v>12735</v>
      </c>
      <c r="O7" s="7">
        <f t="shared" si="5"/>
        <v>556004243</v>
      </c>
      <c r="P7" s="59">
        <f t="shared" ref="P7:U7" si="6">SUM(P8:P28)</f>
        <v>43237</v>
      </c>
      <c r="Q7" s="49">
        <f t="shared" si="6"/>
        <v>1712130880</v>
      </c>
      <c r="R7" s="49">
        <f t="shared" si="6"/>
        <v>29941</v>
      </c>
      <c r="S7" s="49">
        <f t="shared" si="6"/>
        <v>1207920870</v>
      </c>
      <c r="T7" s="49">
        <f t="shared" si="6"/>
        <v>13296</v>
      </c>
      <c r="U7" s="50">
        <f t="shared" si="6"/>
        <v>504210010</v>
      </c>
      <c r="V7" s="34">
        <f t="shared" ref="V7:AA7" si="7">SUM(V8:V28)</f>
        <v>40245</v>
      </c>
      <c r="W7" s="6">
        <f t="shared" si="7"/>
        <v>1557816327</v>
      </c>
      <c r="X7" s="6">
        <f t="shared" si="7"/>
        <v>28498</v>
      </c>
      <c r="Y7" s="6">
        <f t="shared" si="7"/>
        <v>1112387461</v>
      </c>
      <c r="Z7" s="6">
        <f t="shared" si="7"/>
        <v>11747</v>
      </c>
      <c r="AA7" s="7">
        <f t="shared" si="7"/>
        <v>445428866</v>
      </c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ht="22.9" customHeight="1">
      <c r="A8" s="86"/>
      <c r="B8" s="132"/>
      <c r="C8" s="56" t="s">
        <v>2</v>
      </c>
      <c r="D8" s="60">
        <f>F8+H8</f>
        <v>6894</v>
      </c>
      <c r="E8" s="51">
        <f t="shared" ref="E8:E30" si="8">G8+I8</f>
        <v>325485327</v>
      </c>
      <c r="F8" s="51">
        <v>4855</v>
      </c>
      <c r="G8" s="51">
        <v>231599665</v>
      </c>
      <c r="H8" s="51">
        <v>2039</v>
      </c>
      <c r="I8" s="52">
        <v>93885662</v>
      </c>
      <c r="J8" s="35">
        <f>L8+N8</f>
        <v>6469</v>
      </c>
      <c r="K8" s="8">
        <f t="shared" ref="K8:K30" si="9">M8+O8</f>
        <v>298263623</v>
      </c>
      <c r="L8" s="8">
        <v>4627</v>
      </c>
      <c r="M8" s="8">
        <v>216754661</v>
      </c>
      <c r="N8" s="8">
        <v>1842</v>
      </c>
      <c r="O8" s="9">
        <v>81508962</v>
      </c>
      <c r="P8" s="60">
        <f>R8+T8</f>
        <v>6722</v>
      </c>
      <c r="Q8" s="51">
        <f t="shared" ref="Q8:Q30" si="10">S8+U8</f>
        <v>288001445</v>
      </c>
      <c r="R8" s="51">
        <v>4753</v>
      </c>
      <c r="S8" s="51">
        <v>210908682</v>
      </c>
      <c r="T8" s="51">
        <v>1969</v>
      </c>
      <c r="U8" s="52">
        <v>77092763</v>
      </c>
      <c r="V8" s="35">
        <f>X8+Z8</f>
        <v>6289</v>
      </c>
      <c r="W8" s="8">
        <f t="shared" ref="W8:W30" si="11">Y8+AA8</f>
        <v>268300439</v>
      </c>
      <c r="X8" s="8">
        <v>4549</v>
      </c>
      <c r="Y8" s="8">
        <v>199466673</v>
      </c>
      <c r="Z8" s="8">
        <v>1740</v>
      </c>
      <c r="AA8" s="9">
        <v>68833766</v>
      </c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ht="22.9" customHeight="1">
      <c r="A9" s="86"/>
      <c r="B9" s="132"/>
      <c r="C9" s="56" t="s">
        <v>3</v>
      </c>
      <c r="D9" s="60">
        <f t="shared" ref="D9:D30" si="12">F9+H9</f>
        <v>991</v>
      </c>
      <c r="E9" s="51">
        <f t="shared" si="8"/>
        <v>60286733</v>
      </c>
      <c r="F9" s="51">
        <v>789</v>
      </c>
      <c r="G9" s="51">
        <v>47227264</v>
      </c>
      <c r="H9" s="51">
        <v>202</v>
      </c>
      <c r="I9" s="52">
        <v>13059469</v>
      </c>
      <c r="J9" s="35">
        <f t="shared" ref="J9:J30" si="13">L9+N9</f>
        <v>970</v>
      </c>
      <c r="K9" s="8">
        <f t="shared" si="9"/>
        <v>55408557</v>
      </c>
      <c r="L9" s="8">
        <v>766</v>
      </c>
      <c r="M9" s="8">
        <v>42744351</v>
      </c>
      <c r="N9" s="8">
        <v>204</v>
      </c>
      <c r="O9" s="9">
        <v>12664206</v>
      </c>
      <c r="P9" s="60">
        <f t="shared" ref="P9:P30" si="14">R9+T9</f>
        <v>970</v>
      </c>
      <c r="Q9" s="51">
        <f t="shared" si="10"/>
        <v>49236362</v>
      </c>
      <c r="R9" s="51">
        <v>778</v>
      </c>
      <c r="S9" s="51">
        <v>39890153</v>
      </c>
      <c r="T9" s="51">
        <v>192</v>
      </c>
      <c r="U9" s="52">
        <v>9346209</v>
      </c>
      <c r="V9" s="35">
        <f t="shared" ref="V9:V30" si="15">X9+Z9</f>
        <v>930</v>
      </c>
      <c r="W9" s="8">
        <f t="shared" si="11"/>
        <v>46059810</v>
      </c>
      <c r="X9" s="8">
        <v>778</v>
      </c>
      <c r="Y9" s="8">
        <v>37159775</v>
      </c>
      <c r="Z9" s="8">
        <v>152</v>
      </c>
      <c r="AA9" s="9">
        <v>8900035</v>
      </c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ht="22.9" customHeight="1">
      <c r="A10" s="86"/>
      <c r="B10" s="132"/>
      <c r="C10" s="56" t="s">
        <v>4</v>
      </c>
      <c r="D10" s="60">
        <f t="shared" si="12"/>
        <v>4133</v>
      </c>
      <c r="E10" s="51">
        <f t="shared" si="8"/>
        <v>179006417</v>
      </c>
      <c r="F10" s="51">
        <v>2897</v>
      </c>
      <c r="G10" s="51">
        <v>132580521</v>
      </c>
      <c r="H10" s="51">
        <v>1236</v>
      </c>
      <c r="I10" s="52">
        <v>46425896</v>
      </c>
      <c r="J10" s="35">
        <f t="shared" si="13"/>
        <v>3678</v>
      </c>
      <c r="K10" s="8">
        <f t="shared" si="9"/>
        <v>171311117</v>
      </c>
      <c r="L10" s="8">
        <v>2621</v>
      </c>
      <c r="M10" s="8">
        <v>128502085</v>
      </c>
      <c r="N10" s="8">
        <v>1057</v>
      </c>
      <c r="O10" s="9">
        <v>42809032</v>
      </c>
      <c r="P10" s="60">
        <f t="shared" si="14"/>
        <v>4064</v>
      </c>
      <c r="Q10" s="51">
        <f t="shared" si="10"/>
        <v>175426629</v>
      </c>
      <c r="R10" s="51">
        <v>2813</v>
      </c>
      <c r="S10" s="51">
        <v>130522017</v>
      </c>
      <c r="T10" s="51">
        <v>1251</v>
      </c>
      <c r="U10" s="52">
        <v>44904612</v>
      </c>
      <c r="V10" s="35">
        <f t="shared" si="15"/>
        <v>3721</v>
      </c>
      <c r="W10" s="8">
        <f t="shared" si="11"/>
        <v>156739630</v>
      </c>
      <c r="X10" s="8">
        <v>2608</v>
      </c>
      <c r="Y10" s="8">
        <v>115458658</v>
      </c>
      <c r="Z10" s="8">
        <v>1113</v>
      </c>
      <c r="AA10" s="9">
        <v>41280972</v>
      </c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ht="22.9" customHeight="1">
      <c r="A11" s="86"/>
      <c r="B11" s="132"/>
      <c r="C11" s="56" t="s">
        <v>5</v>
      </c>
      <c r="D11" s="60">
        <f t="shared" si="12"/>
        <v>738</v>
      </c>
      <c r="E11" s="51">
        <f t="shared" si="8"/>
        <v>36773673</v>
      </c>
      <c r="F11" s="51">
        <v>528</v>
      </c>
      <c r="G11" s="51">
        <v>28568450</v>
      </c>
      <c r="H11" s="51">
        <v>210</v>
      </c>
      <c r="I11" s="52">
        <v>8205223</v>
      </c>
      <c r="J11" s="35">
        <f t="shared" si="13"/>
        <v>612</v>
      </c>
      <c r="K11" s="8">
        <f t="shared" si="9"/>
        <v>27663887</v>
      </c>
      <c r="L11" s="8">
        <v>416</v>
      </c>
      <c r="M11" s="8">
        <v>21016490</v>
      </c>
      <c r="N11" s="8">
        <v>196</v>
      </c>
      <c r="O11" s="9">
        <v>6647397</v>
      </c>
      <c r="P11" s="60">
        <f t="shared" si="14"/>
        <v>769</v>
      </c>
      <c r="Q11" s="51">
        <f t="shared" si="10"/>
        <v>29006942</v>
      </c>
      <c r="R11" s="51">
        <v>523</v>
      </c>
      <c r="S11" s="51">
        <v>21923651</v>
      </c>
      <c r="T11" s="51">
        <v>246</v>
      </c>
      <c r="U11" s="52">
        <v>7083291</v>
      </c>
      <c r="V11" s="35">
        <f t="shared" si="15"/>
        <v>599</v>
      </c>
      <c r="W11" s="8">
        <f t="shared" si="11"/>
        <v>27412992</v>
      </c>
      <c r="X11" s="8">
        <v>412</v>
      </c>
      <c r="Y11" s="8">
        <v>21131903</v>
      </c>
      <c r="Z11" s="8">
        <v>187</v>
      </c>
      <c r="AA11" s="9">
        <v>6281089</v>
      </c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ht="22.9" customHeight="1">
      <c r="A12" s="86"/>
      <c r="B12" s="132"/>
      <c r="C12" s="56" t="s">
        <v>6</v>
      </c>
      <c r="D12" s="60">
        <f t="shared" si="12"/>
        <v>652</v>
      </c>
      <c r="E12" s="51">
        <f t="shared" si="8"/>
        <v>29858400</v>
      </c>
      <c r="F12" s="51">
        <v>469</v>
      </c>
      <c r="G12" s="51">
        <v>21960686</v>
      </c>
      <c r="H12" s="51">
        <v>183</v>
      </c>
      <c r="I12" s="52">
        <v>7897714</v>
      </c>
      <c r="J12" s="35">
        <f t="shared" si="13"/>
        <v>631</v>
      </c>
      <c r="K12" s="8">
        <f t="shared" si="9"/>
        <v>29816103</v>
      </c>
      <c r="L12" s="8">
        <v>462</v>
      </c>
      <c r="M12" s="8">
        <v>23079350</v>
      </c>
      <c r="N12" s="8">
        <v>169</v>
      </c>
      <c r="O12" s="9">
        <v>6736753</v>
      </c>
      <c r="P12" s="60">
        <f t="shared" si="14"/>
        <v>627</v>
      </c>
      <c r="Q12" s="51">
        <f t="shared" si="10"/>
        <v>24471627</v>
      </c>
      <c r="R12" s="51">
        <v>460</v>
      </c>
      <c r="S12" s="51">
        <v>19367759</v>
      </c>
      <c r="T12" s="51">
        <v>167</v>
      </c>
      <c r="U12" s="52">
        <v>5103868</v>
      </c>
      <c r="V12" s="35">
        <f t="shared" si="15"/>
        <v>657</v>
      </c>
      <c r="W12" s="8">
        <f t="shared" si="11"/>
        <v>26771538</v>
      </c>
      <c r="X12" s="8">
        <v>490</v>
      </c>
      <c r="Y12" s="8">
        <v>21624362</v>
      </c>
      <c r="Z12" s="8">
        <v>167</v>
      </c>
      <c r="AA12" s="9">
        <v>5147176</v>
      </c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ht="22.9" customHeight="1">
      <c r="A13" s="86"/>
      <c r="B13" s="132"/>
      <c r="C13" s="56" t="s">
        <v>7</v>
      </c>
      <c r="D13" s="60">
        <f t="shared" si="12"/>
        <v>5587</v>
      </c>
      <c r="E13" s="51">
        <f t="shared" si="8"/>
        <v>203060093</v>
      </c>
      <c r="F13" s="51">
        <v>3974</v>
      </c>
      <c r="G13" s="51">
        <v>143255027</v>
      </c>
      <c r="H13" s="51">
        <v>1613</v>
      </c>
      <c r="I13" s="52">
        <v>59805066</v>
      </c>
      <c r="J13" s="35">
        <f t="shared" si="13"/>
        <v>5201</v>
      </c>
      <c r="K13" s="8">
        <f t="shared" si="9"/>
        <v>188402326</v>
      </c>
      <c r="L13" s="8">
        <v>3748</v>
      </c>
      <c r="M13" s="8">
        <v>133400321</v>
      </c>
      <c r="N13" s="8">
        <v>1453</v>
      </c>
      <c r="O13" s="9">
        <v>55002005</v>
      </c>
      <c r="P13" s="60">
        <f t="shared" si="14"/>
        <v>5808</v>
      </c>
      <c r="Q13" s="51">
        <f t="shared" si="10"/>
        <v>192992971</v>
      </c>
      <c r="R13" s="51">
        <v>4143</v>
      </c>
      <c r="S13" s="51">
        <v>135730293</v>
      </c>
      <c r="T13" s="51">
        <v>1665</v>
      </c>
      <c r="U13" s="52">
        <v>57262678</v>
      </c>
      <c r="V13" s="35">
        <f t="shared" si="15"/>
        <v>5458</v>
      </c>
      <c r="W13" s="8">
        <f t="shared" si="11"/>
        <v>170746806</v>
      </c>
      <c r="X13" s="8">
        <v>3937</v>
      </c>
      <c r="Y13" s="8">
        <v>123714532</v>
      </c>
      <c r="Z13" s="8">
        <v>1521</v>
      </c>
      <c r="AA13" s="9">
        <v>47032274</v>
      </c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38" ht="22.9" customHeight="1">
      <c r="A14" s="86"/>
      <c r="B14" s="132"/>
      <c r="C14" s="56" t="s">
        <v>8</v>
      </c>
      <c r="D14" s="60">
        <f t="shared" si="12"/>
        <v>5339</v>
      </c>
      <c r="E14" s="51">
        <f t="shared" si="8"/>
        <v>196709731</v>
      </c>
      <c r="F14" s="51">
        <v>3519</v>
      </c>
      <c r="G14" s="51">
        <v>120443721</v>
      </c>
      <c r="H14" s="51">
        <v>1820</v>
      </c>
      <c r="I14" s="52">
        <v>76266010</v>
      </c>
      <c r="J14" s="35">
        <f t="shared" si="13"/>
        <v>4952</v>
      </c>
      <c r="K14" s="8">
        <f t="shared" si="9"/>
        <v>171935564</v>
      </c>
      <c r="L14" s="8">
        <v>3342</v>
      </c>
      <c r="M14" s="8">
        <v>110148183</v>
      </c>
      <c r="N14" s="8">
        <v>1610</v>
      </c>
      <c r="O14" s="9">
        <v>61787381</v>
      </c>
      <c r="P14" s="60">
        <f t="shared" si="14"/>
        <v>5107</v>
      </c>
      <c r="Q14" s="51">
        <f t="shared" si="10"/>
        <v>157342182</v>
      </c>
      <c r="R14" s="51">
        <v>3389</v>
      </c>
      <c r="S14" s="51">
        <v>102918533</v>
      </c>
      <c r="T14" s="51">
        <v>1718</v>
      </c>
      <c r="U14" s="52">
        <v>54423649</v>
      </c>
      <c r="V14" s="35">
        <f t="shared" si="15"/>
        <v>4838</v>
      </c>
      <c r="W14" s="8">
        <f t="shared" si="11"/>
        <v>144648179</v>
      </c>
      <c r="X14" s="8">
        <v>3362</v>
      </c>
      <c r="Y14" s="8">
        <v>98352842</v>
      </c>
      <c r="Z14" s="8">
        <v>1476</v>
      </c>
      <c r="AA14" s="9">
        <v>46295337</v>
      </c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38" ht="22.9" customHeight="1">
      <c r="A15" s="86"/>
      <c r="B15" s="132"/>
      <c r="C15" s="56" t="s">
        <v>9</v>
      </c>
      <c r="D15" s="60">
        <f t="shared" si="12"/>
        <v>1025</v>
      </c>
      <c r="E15" s="51">
        <f t="shared" si="8"/>
        <v>51449964</v>
      </c>
      <c r="F15" s="51">
        <v>706</v>
      </c>
      <c r="G15" s="51">
        <v>34069369</v>
      </c>
      <c r="H15" s="51">
        <v>319</v>
      </c>
      <c r="I15" s="52">
        <v>17380595</v>
      </c>
      <c r="J15" s="35">
        <f t="shared" si="13"/>
        <v>1020</v>
      </c>
      <c r="K15" s="8">
        <f t="shared" si="9"/>
        <v>46559692</v>
      </c>
      <c r="L15" s="8">
        <v>686</v>
      </c>
      <c r="M15" s="8">
        <v>29360105</v>
      </c>
      <c r="N15" s="8">
        <v>334</v>
      </c>
      <c r="O15" s="9">
        <v>17199587</v>
      </c>
      <c r="P15" s="60">
        <f t="shared" si="14"/>
        <v>957</v>
      </c>
      <c r="Q15" s="51">
        <f t="shared" si="10"/>
        <v>44482430</v>
      </c>
      <c r="R15" s="51">
        <v>665</v>
      </c>
      <c r="S15" s="51">
        <v>29107902</v>
      </c>
      <c r="T15" s="51">
        <v>292</v>
      </c>
      <c r="U15" s="52">
        <v>15374528</v>
      </c>
      <c r="V15" s="35">
        <f t="shared" si="15"/>
        <v>904</v>
      </c>
      <c r="W15" s="8">
        <f t="shared" si="11"/>
        <v>39080084</v>
      </c>
      <c r="X15" s="8">
        <v>612</v>
      </c>
      <c r="Y15" s="8">
        <v>24832008</v>
      </c>
      <c r="Z15" s="8">
        <v>292</v>
      </c>
      <c r="AA15" s="9">
        <v>14248076</v>
      </c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38" ht="22.9" customHeight="1">
      <c r="A16" s="86"/>
      <c r="B16" s="132"/>
      <c r="C16" s="56" t="s">
        <v>10</v>
      </c>
      <c r="D16" s="60">
        <f t="shared" si="12"/>
        <v>1176</v>
      </c>
      <c r="E16" s="51">
        <f t="shared" si="8"/>
        <v>60983586</v>
      </c>
      <c r="F16" s="51">
        <v>825</v>
      </c>
      <c r="G16" s="51">
        <v>41931706</v>
      </c>
      <c r="H16" s="51">
        <v>351</v>
      </c>
      <c r="I16" s="52">
        <v>19051880</v>
      </c>
      <c r="J16" s="35">
        <f t="shared" si="13"/>
        <v>1059</v>
      </c>
      <c r="K16" s="8">
        <f t="shared" si="9"/>
        <v>53969277</v>
      </c>
      <c r="L16" s="8">
        <v>734</v>
      </c>
      <c r="M16" s="8">
        <v>36603360</v>
      </c>
      <c r="N16" s="8">
        <v>325</v>
      </c>
      <c r="O16" s="9">
        <v>17365917</v>
      </c>
      <c r="P16" s="60">
        <f t="shared" si="14"/>
        <v>995</v>
      </c>
      <c r="Q16" s="51">
        <f t="shared" si="10"/>
        <v>45935418</v>
      </c>
      <c r="R16" s="51">
        <v>693</v>
      </c>
      <c r="S16" s="51">
        <v>32464309</v>
      </c>
      <c r="T16" s="51">
        <v>302</v>
      </c>
      <c r="U16" s="52">
        <v>13471109</v>
      </c>
      <c r="V16" s="35">
        <f t="shared" si="15"/>
        <v>1041</v>
      </c>
      <c r="W16" s="8">
        <f t="shared" si="11"/>
        <v>43180870</v>
      </c>
      <c r="X16" s="8">
        <v>730</v>
      </c>
      <c r="Y16" s="8">
        <v>28948541</v>
      </c>
      <c r="Z16" s="8">
        <v>311</v>
      </c>
      <c r="AA16" s="9">
        <v>14232329</v>
      </c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38" ht="22.9" customHeight="1">
      <c r="A17" s="86"/>
      <c r="B17" s="132"/>
      <c r="C17" s="56" t="s">
        <v>11</v>
      </c>
      <c r="D17" s="60">
        <f t="shared" si="12"/>
        <v>702</v>
      </c>
      <c r="E17" s="51">
        <f t="shared" si="8"/>
        <v>29894929</v>
      </c>
      <c r="F17" s="51">
        <v>498</v>
      </c>
      <c r="G17" s="51">
        <v>20894651</v>
      </c>
      <c r="H17" s="51">
        <v>204</v>
      </c>
      <c r="I17" s="52">
        <v>9000278</v>
      </c>
      <c r="J17" s="35">
        <f t="shared" si="13"/>
        <v>606</v>
      </c>
      <c r="K17" s="8">
        <f t="shared" si="9"/>
        <v>27013229</v>
      </c>
      <c r="L17" s="8">
        <v>417</v>
      </c>
      <c r="M17" s="8">
        <v>18518600</v>
      </c>
      <c r="N17" s="8">
        <v>189</v>
      </c>
      <c r="O17" s="9">
        <v>8494629</v>
      </c>
      <c r="P17" s="60">
        <f t="shared" si="14"/>
        <v>631</v>
      </c>
      <c r="Q17" s="51">
        <f t="shared" si="10"/>
        <v>27716237</v>
      </c>
      <c r="R17" s="51">
        <v>404</v>
      </c>
      <c r="S17" s="51">
        <v>19084016</v>
      </c>
      <c r="T17" s="51">
        <v>227</v>
      </c>
      <c r="U17" s="52">
        <v>8632221</v>
      </c>
      <c r="V17" s="35">
        <f t="shared" si="15"/>
        <v>577</v>
      </c>
      <c r="W17" s="8">
        <f t="shared" si="11"/>
        <v>21921341</v>
      </c>
      <c r="X17" s="8">
        <v>394</v>
      </c>
      <c r="Y17" s="8">
        <v>14672823</v>
      </c>
      <c r="Z17" s="8">
        <v>183</v>
      </c>
      <c r="AA17" s="9">
        <v>7248518</v>
      </c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38" ht="22.9" customHeight="1">
      <c r="A18" s="86"/>
      <c r="B18" s="132"/>
      <c r="C18" s="56" t="s">
        <v>12</v>
      </c>
      <c r="D18" s="60">
        <f t="shared" si="12"/>
        <v>2525</v>
      </c>
      <c r="E18" s="51">
        <f t="shared" si="8"/>
        <v>108509890</v>
      </c>
      <c r="F18" s="51">
        <v>1732</v>
      </c>
      <c r="G18" s="51">
        <v>74666502</v>
      </c>
      <c r="H18" s="51">
        <v>793</v>
      </c>
      <c r="I18" s="52">
        <v>33843388</v>
      </c>
      <c r="J18" s="35">
        <f t="shared" si="13"/>
        <v>2363</v>
      </c>
      <c r="K18" s="8">
        <f t="shared" si="9"/>
        <v>101044861</v>
      </c>
      <c r="L18" s="8">
        <v>1641</v>
      </c>
      <c r="M18" s="8">
        <v>71114483</v>
      </c>
      <c r="N18" s="8">
        <v>722</v>
      </c>
      <c r="O18" s="9">
        <v>29930378</v>
      </c>
      <c r="P18" s="60">
        <f t="shared" si="14"/>
        <v>2506</v>
      </c>
      <c r="Q18" s="51">
        <f t="shared" si="10"/>
        <v>92181802</v>
      </c>
      <c r="R18" s="51">
        <v>1708</v>
      </c>
      <c r="S18" s="51">
        <v>64491227</v>
      </c>
      <c r="T18" s="51">
        <v>798</v>
      </c>
      <c r="U18" s="52">
        <v>27690575</v>
      </c>
      <c r="V18" s="35">
        <f t="shared" si="15"/>
        <v>2303</v>
      </c>
      <c r="W18" s="8">
        <f t="shared" si="11"/>
        <v>84684916</v>
      </c>
      <c r="X18" s="8">
        <v>1641</v>
      </c>
      <c r="Y18" s="8">
        <v>59478221</v>
      </c>
      <c r="Z18" s="8">
        <v>662</v>
      </c>
      <c r="AA18" s="9">
        <v>25206695</v>
      </c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1:38" ht="22.9" customHeight="1">
      <c r="A19" s="86"/>
      <c r="B19" s="132"/>
      <c r="C19" s="56" t="s">
        <v>13</v>
      </c>
      <c r="D19" s="60">
        <f t="shared" si="12"/>
        <v>3159</v>
      </c>
      <c r="E19" s="51">
        <f t="shared" si="8"/>
        <v>138852578</v>
      </c>
      <c r="F19" s="51">
        <v>2190</v>
      </c>
      <c r="G19" s="51">
        <v>92078255</v>
      </c>
      <c r="H19" s="51">
        <v>969</v>
      </c>
      <c r="I19" s="52">
        <v>46774323</v>
      </c>
      <c r="J19" s="35">
        <f t="shared" si="13"/>
        <v>2934</v>
      </c>
      <c r="K19" s="8">
        <f t="shared" si="9"/>
        <v>132750429</v>
      </c>
      <c r="L19" s="8">
        <v>2040</v>
      </c>
      <c r="M19" s="8">
        <v>91501015</v>
      </c>
      <c r="N19" s="8">
        <v>894</v>
      </c>
      <c r="O19" s="9">
        <v>41249414</v>
      </c>
      <c r="P19" s="60">
        <f t="shared" si="14"/>
        <v>3161</v>
      </c>
      <c r="Q19" s="51">
        <f t="shared" si="10"/>
        <v>122089060</v>
      </c>
      <c r="R19" s="51">
        <v>2233</v>
      </c>
      <c r="S19" s="51">
        <v>83072793</v>
      </c>
      <c r="T19" s="51">
        <v>928</v>
      </c>
      <c r="U19" s="52">
        <v>39016267</v>
      </c>
      <c r="V19" s="35">
        <f t="shared" si="15"/>
        <v>2934</v>
      </c>
      <c r="W19" s="8">
        <f t="shared" si="11"/>
        <v>111016796</v>
      </c>
      <c r="X19" s="8">
        <v>2084</v>
      </c>
      <c r="Y19" s="8">
        <v>77359130</v>
      </c>
      <c r="Z19" s="8">
        <v>850</v>
      </c>
      <c r="AA19" s="9">
        <v>33657666</v>
      </c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1:38" ht="22.9" customHeight="1">
      <c r="A20" s="86"/>
      <c r="B20" s="132"/>
      <c r="C20" s="56" t="s">
        <v>14</v>
      </c>
      <c r="D20" s="60">
        <f t="shared" si="12"/>
        <v>1851</v>
      </c>
      <c r="E20" s="51">
        <f t="shared" si="8"/>
        <v>99758051</v>
      </c>
      <c r="F20" s="51">
        <v>1211</v>
      </c>
      <c r="G20" s="51">
        <v>60884015</v>
      </c>
      <c r="H20" s="51">
        <v>640</v>
      </c>
      <c r="I20" s="52">
        <v>38874036</v>
      </c>
      <c r="J20" s="35">
        <f t="shared" si="13"/>
        <v>1711</v>
      </c>
      <c r="K20" s="8">
        <f t="shared" si="9"/>
        <v>90063715</v>
      </c>
      <c r="L20" s="8">
        <v>1095</v>
      </c>
      <c r="M20" s="8">
        <v>54242009</v>
      </c>
      <c r="N20" s="8">
        <v>616</v>
      </c>
      <c r="O20" s="9">
        <v>35821706</v>
      </c>
      <c r="P20" s="60">
        <f t="shared" si="14"/>
        <v>1678</v>
      </c>
      <c r="Q20" s="51">
        <f t="shared" si="10"/>
        <v>78664489</v>
      </c>
      <c r="R20" s="51">
        <v>1098</v>
      </c>
      <c r="S20" s="51">
        <v>51935536</v>
      </c>
      <c r="T20" s="51">
        <v>580</v>
      </c>
      <c r="U20" s="52">
        <v>26728953</v>
      </c>
      <c r="V20" s="35">
        <f t="shared" si="15"/>
        <v>1632</v>
      </c>
      <c r="W20" s="8">
        <f t="shared" si="11"/>
        <v>67598708</v>
      </c>
      <c r="X20" s="8">
        <v>1098</v>
      </c>
      <c r="Y20" s="8">
        <v>46396068</v>
      </c>
      <c r="Z20" s="8">
        <v>534</v>
      </c>
      <c r="AA20" s="9">
        <v>21202640</v>
      </c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1:38" ht="22.9" customHeight="1">
      <c r="A21" s="86"/>
      <c r="B21" s="132"/>
      <c r="C21" s="56" t="s">
        <v>15</v>
      </c>
      <c r="D21" s="60">
        <f t="shared" si="12"/>
        <v>293</v>
      </c>
      <c r="E21" s="51">
        <f t="shared" si="8"/>
        <v>15757511</v>
      </c>
      <c r="F21" s="51">
        <v>211</v>
      </c>
      <c r="G21" s="51">
        <v>11709913</v>
      </c>
      <c r="H21" s="51">
        <v>82</v>
      </c>
      <c r="I21" s="52">
        <v>4047598</v>
      </c>
      <c r="J21" s="35">
        <f t="shared" si="13"/>
        <v>276</v>
      </c>
      <c r="K21" s="8">
        <f t="shared" si="9"/>
        <v>15017918</v>
      </c>
      <c r="L21" s="8">
        <v>187</v>
      </c>
      <c r="M21" s="8">
        <v>10023936</v>
      </c>
      <c r="N21" s="8">
        <v>89</v>
      </c>
      <c r="O21" s="9">
        <v>4993982</v>
      </c>
      <c r="P21" s="60">
        <f t="shared" si="14"/>
        <v>236</v>
      </c>
      <c r="Q21" s="51">
        <f t="shared" si="10"/>
        <v>12399971</v>
      </c>
      <c r="R21" s="51">
        <v>162</v>
      </c>
      <c r="S21" s="51">
        <v>8500952</v>
      </c>
      <c r="T21" s="51">
        <v>74</v>
      </c>
      <c r="U21" s="52">
        <v>3899019</v>
      </c>
      <c r="V21" s="35">
        <f t="shared" si="15"/>
        <v>223</v>
      </c>
      <c r="W21" s="8">
        <f t="shared" si="11"/>
        <v>11967787</v>
      </c>
      <c r="X21" s="8">
        <v>149</v>
      </c>
      <c r="Y21" s="8">
        <v>8004549</v>
      </c>
      <c r="Z21" s="8">
        <v>74</v>
      </c>
      <c r="AA21" s="9">
        <v>3963238</v>
      </c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1:38" ht="22.9" customHeight="1">
      <c r="A22" s="86"/>
      <c r="B22" s="132"/>
      <c r="C22" s="56" t="s">
        <v>16</v>
      </c>
      <c r="D22" s="60">
        <f t="shared" si="12"/>
        <v>824</v>
      </c>
      <c r="E22" s="51">
        <f t="shared" si="8"/>
        <v>43282076</v>
      </c>
      <c r="F22" s="51">
        <v>581</v>
      </c>
      <c r="G22" s="51">
        <v>30479509</v>
      </c>
      <c r="H22" s="51">
        <v>243</v>
      </c>
      <c r="I22" s="52">
        <v>12802567</v>
      </c>
      <c r="J22" s="35">
        <f t="shared" si="13"/>
        <v>798</v>
      </c>
      <c r="K22" s="8">
        <f t="shared" si="9"/>
        <v>39641723</v>
      </c>
      <c r="L22" s="8">
        <v>581</v>
      </c>
      <c r="M22" s="8">
        <v>28271343</v>
      </c>
      <c r="N22" s="8">
        <v>217</v>
      </c>
      <c r="O22" s="9">
        <v>11370380</v>
      </c>
      <c r="P22" s="60">
        <f t="shared" si="14"/>
        <v>774</v>
      </c>
      <c r="Q22" s="51">
        <f t="shared" si="10"/>
        <v>36292014</v>
      </c>
      <c r="R22" s="51">
        <v>538</v>
      </c>
      <c r="S22" s="51">
        <v>23534720</v>
      </c>
      <c r="T22" s="51">
        <v>236</v>
      </c>
      <c r="U22" s="52">
        <v>12757294</v>
      </c>
      <c r="V22" s="35">
        <f t="shared" si="15"/>
        <v>787</v>
      </c>
      <c r="W22" s="8">
        <f t="shared" si="11"/>
        <v>35878422</v>
      </c>
      <c r="X22" s="8">
        <v>582</v>
      </c>
      <c r="Y22" s="8">
        <v>26190341</v>
      </c>
      <c r="Z22" s="8">
        <v>205</v>
      </c>
      <c r="AA22" s="9">
        <v>9688081</v>
      </c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1:38" ht="22.9" customHeight="1">
      <c r="A23" s="86"/>
      <c r="B23" s="132"/>
      <c r="C23" s="56" t="s">
        <v>17</v>
      </c>
      <c r="D23" s="60">
        <f t="shared" si="12"/>
        <v>97</v>
      </c>
      <c r="E23" s="51">
        <f t="shared" si="8"/>
        <v>7519593</v>
      </c>
      <c r="F23" s="51">
        <v>71</v>
      </c>
      <c r="G23" s="51">
        <v>5174327</v>
      </c>
      <c r="H23" s="51">
        <v>26</v>
      </c>
      <c r="I23" s="52">
        <v>2345266</v>
      </c>
      <c r="J23" s="35">
        <f t="shared" si="13"/>
        <v>98</v>
      </c>
      <c r="K23" s="8">
        <f t="shared" si="9"/>
        <v>4500289</v>
      </c>
      <c r="L23" s="8">
        <v>75</v>
      </c>
      <c r="M23" s="8">
        <v>2716208</v>
      </c>
      <c r="N23" s="8">
        <v>23</v>
      </c>
      <c r="O23" s="9">
        <v>1784081</v>
      </c>
      <c r="P23" s="60">
        <f t="shared" si="14"/>
        <v>78</v>
      </c>
      <c r="Q23" s="51">
        <f t="shared" si="10"/>
        <v>3790138</v>
      </c>
      <c r="R23" s="51">
        <v>65</v>
      </c>
      <c r="S23" s="51">
        <v>2670052</v>
      </c>
      <c r="T23" s="51">
        <v>13</v>
      </c>
      <c r="U23" s="52">
        <v>1120086</v>
      </c>
      <c r="V23" s="35">
        <f t="shared" si="15"/>
        <v>84</v>
      </c>
      <c r="W23" s="8">
        <f t="shared" si="11"/>
        <v>4288598</v>
      </c>
      <c r="X23" s="8">
        <v>57</v>
      </c>
      <c r="Y23" s="8">
        <v>3214783</v>
      </c>
      <c r="Z23" s="8">
        <v>27</v>
      </c>
      <c r="AA23" s="9">
        <v>1073815</v>
      </c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1:38" ht="22.9" customHeight="1">
      <c r="A24" s="86"/>
      <c r="B24" s="132"/>
      <c r="C24" s="56" t="s">
        <v>18</v>
      </c>
      <c r="D24" s="60">
        <f t="shared" si="12"/>
        <v>696</v>
      </c>
      <c r="E24" s="51">
        <f t="shared" si="8"/>
        <v>46162213</v>
      </c>
      <c r="F24" s="51">
        <v>557</v>
      </c>
      <c r="G24" s="51">
        <v>36428050</v>
      </c>
      <c r="H24" s="51">
        <v>139</v>
      </c>
      <c r="I24" s="52">
        <v>9734163</v>
      </c>
      <c r="J24" s="35">
        <f t="shared" si="13"/>
        <v>746</v>
      </c>
      <c r="K24" s="8">
        <f t="shared" si="9"/>
        <v>45271115</v>
      </c>
      <c r="L24" s="8">
        <v>595</v>
      </c>
      <c r="M24" s="8">
        <v>37451591</v>
      </c>
      <c r="N24" s="8">
        <v>151</v>
      </c>
      <c r="O24" s="9">
        <v>7819524</v>
      </c>
      <c r="P24" s="60">
        <f t="shared" si="14"/>
        <v>769</v>
      </c>
      <c r="Q24" s="51">
        <f t="shared" si="10"/>
        <v>42331619</v>
      </c>
      <c r="R24" s="51">
        <v>622</v>
      </c>
      <c r="S24" s="51">
        <v>33791086</v>
      </c>
      <c r="T24" s="51">
        <v>147</v>
      </c>
      <c r="U24" s="52">
        <v>8540533</v>
      </c>
      <c r="V24" s="35">
        <f t="shared" si="15"/>
        <v>760</v>
      </c>
      <c r="W24" s="8">
        <f t="shared" si="11"/>
        <v>42542349</v>
      </c>
      <c r="X24" s="8">
        <v>603</v>
      </c>
      <c r="Y24" s="8">
        <v>33356801</v>
      </c>
      <c r="Z24" s="8">
        <v>157</v>
      </c>
      <c r="AA24" s="9">
        <v>9185548</v>
      </c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1:38" ht="22.9" customHeight="1">
      <c r="A25" s="86"/>
      <c r="B25" s="132"/>
      <c r="C25" s="56" t="s">
        <v>19</v>
      </c>
      <c r="D25" s="60">
        <f t="shared" si="12"/>
        <v>819</v>
      </c>
      <c r="E25" s="51">
        <f t="shared" si="8"/>
        <v>36686020</v>
      </c>
      <c r="F25" s="51">
        <v>533</v>
      </c>
      <c r="G25" s="51">
        <v>25804435</v>
      </c>
      <c r="H25" s="51">
        <v>286</v>
      </c>
      <c r="I25" s="52">
        <v>10881585</v>
      </c>
      <c r="J25" s="35">
        <f t="shared" si="13"/>
        <v>755</v>
      </c>
      <c r="K25" s="8">
        <f t="shared" si="9"/>
        <v>34288890</v>
      </c>
      <c r="L25" s="8">
        <v>473</v>
      </c>
      <c r="M25" s="8">
        <v>23183271</v>
      </c>
      <c r="N25" s="8">
        <v>282</v>
      </c>
      <c r="O25" s="9">
        <v>11105619</v>
      </c>
      <c r="P25" s="60">
        <f t="shared" si="14"/>
        <v>865</v>
      </c>
      <c r="Q25" s="51">
        <f t="shared" si="10"/>
        <v>30881762</v>
      </c>
      <c r="R25" s="51">
        <v>565</v>
      </c>
      <c r="S25" s="51">
        <v>22886732</v>
      </c>
      <c r="T25" s="51">
        <v>300</v>
      </c>
      <c r="U25" s="52">
        <v>7995030</v>
      </c>
      <c r="V25" s="35">
        <f t="shared" si="15"/>
        <v>693</v>
      </c>
      <c r="W25" s="8">
        <f t="shared" si="11"/>
        <v>26646442</v>
      </c>
      <c r="X25" s="8">
        <v>484</v>
      </c>
      <c r="Y25" s="8">
        <v>19267891</v>
      </c>
      <c r="Z25" s="8">
        <v>209</v>
      </c>
      <c r="AA25" s="9">
        <v>7378551</v>
      </c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  <row r="26" spans="1:38" ht="22.9" customHeight="1">
      <c r="A26" s="86"/>
      <c r="B26" s="132"/>
      <c r="C26" s="56" t="s">
        <v>20</v>
      </c>
      <c r="D26" s="60">
        <f t="shared" si="12"/>
        <v>4061</v>
      </c>
      <c r="E26" s="51">
        <f t="shared" si="8"/>
        <v>164911668</v>
      </c>
      <c r="F26" s="51">
        <v>2633</v>
      </c>
      <c r="G26" s="51">
        <v>105998628</v>
      </c>
      <c r="H26" s="51">
        <v>1428</v>
      </c>
      <c r="I26" s="52">
        <v>58913040</v>
      </c>
      <c r="J26" s="35">
        <f t="shared" si="13"/>
        <v>3717</v>
      </c>
      <c r="K26" s="8">
        <f t="shared" si="9"/>
        <v>148446528</v>
      </c>
      <c r="L26" s="8">
        <v>2428</v>
      </c>
      <c r="M26" s="8">
        <v>98557460</v>
      </c>
      <c r="N26" s="8">
        <v>1289</v>
      </c>
      <c r="O26" s="9">
        <v>49889068</v>
      </c>
      <c r="P26" s="60">
        <f t="shared" si="14"/>
        <v>3763</v>
      </c>
      <c r="Q26" s="51">
        <f t="shared" si="10"/>
        <v>141430293</v>
      </c>
      <c r="R26" s="51">
        <v>2470</v>
      </c>
      <c r="S26" s="51">
        <v>95455551</v>
      </c>
      <c r="T26" s="51">
        <v>1293</v>
      </c>
      <c r="U26" s="52">
        <v>45974742</v>
      </c>
      <c r="V26" s="35">
        <f t="shared" si="15"/>
        <v>3317</v>
      </c>
      <c r="W26" s="8">
        <f t="shared" si="11"/>
        <v>121145816</v>
      </c>
      <c r="X26" s="8">
        <v>2257</v>
      </c>
      <c r="Y26" s="8">
        <v>83970906</v>
      </c>
      <c r="Z26" s="8">
        <v>1060</v>
      </c>
      <c r="AA26" s="9">
        <v>37174910</v>
      </c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8" ht="22.9" customHeight="1">
      <c r="A27" s="86"/>
      <c r="B27" s="132"/>
      <c r="C27" s="56" t="s">
        <v>21</v>
      </c>
      <c r="D27" s="60">
        <f t="shared" si="12"/>
        <v>1061</v>
      </c>
      <c r="E27" s="51">
        <f t="shared" si="8"/>
        <v>62776476</v>
      </c>
      <c r="F27" s="51">
        <v>648</v>
      </c>
      <c r="G27" s="51">
        <v>36768565</v>
      </c>
      <c r="H27" s="51">
        <v>413</v>
      </c>
      <c r="I27" s="52">
        <v>26007911</v>
      </c>
      <c r="J27" s="35">
        <f t="shared" si="13"/>
        <v>983</v>
      </c>
      <c r="K27" s="8">
        <f t="shared" si="9"/>
        <v>50655300</v>
      </c>
      <c r="L27" s="8">
        <v>620</v>
      </c>
      <c r="M27" s="8">
        <v>30315901</v>
      </c>
      <c r="N27" s="8">
        <v>363</v>
      </c>
      <c r="O27" s="9">
        <v>20339399</v>
      </c>
      <c r="P27" s="60">
        <f t="shared" si="14"/>
        <v>851</v>
      </c>
      <c r="Q27" s="51">
        <f t="shared" si="10"/>
        <v>42203728</v>
      </c>
      <c r="R27" s="51">
        <v>572</v>
      </c>
      <c r="S27" s="51">
        <v>26959851</v>
      </c>
      <c r="T27" s="51">
        <v>279</v>
      </c>
      <c r="U27" s="52">
        <v>15243877</v>
      </c>
      <c r="V27" s="35">
        <f t="shared" si="15"/>
        <v>788</v>
      </c>
      <c r="W27" s="8">
        <f t="shared" si="11"/>
        <v>38821694</v>
      </c>
      <c r="X27" s="8">
        <v>538</v>
      </c>
      <c r="Y27" s="8">
        <v>25163623</v>
      </c>
      <c r="Z27" s="8">
        <v>250</v>
      </c>
      <c r="AA27" s="9">
        <v>13658071</v>
      </c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8" ht="22.9" customHeight="1">
      <c r="A28" s="86"/>
      <c r="B28" s="132"/>
      <c r="C28" s="56" t="s">
        <v>22</v>
      </c>
      <c r="D28" s="60">
        <f t="shared" si="12"/>
        <v>1970</v>
      </c>
      <c r="E28" s="51">
        <f t="shared" si="8"/>
        <v>90015225</v>
      </c>
      <c r="F28" s="51">
        <v>1324</v>
      </c>
      <c r="G28" s="51">
        <v>59425619</v>
      </c>
      <c r="H28" s="51">
        <v>646</v>
      </c>
      <c r="I28" s="52">
        <v>30589606</v>
      </c>
      <c r="J28" s="35">
        <f t="shared" si="13"/>
        <v>1959</v>
      </c>
      <c r="K28" s="8">
        <f t="shared" si="9"/>
        <v>83881229</v>
      </c>
      <c r="L28" s="8">
        <v>1249</v>
      </c>
      <c r="M28" s="8">
        <v>52396406</v>
      </c>
      <c r="N28" s="8">
        <v>710</v>
      </c>
      <c r="O28" s="9">
        <v>31484823</v>
      </c>
      <c r="P28" s="60">
        <f t="shared" si="14"/>
        <v>1906</v>
      </c>
      <c r="Q28" s="51">
        <f t="shared" si="10"/>
        <v>75253761</v>
      </c>
      <c r="R28" s="51">
        <v>1287</v>
      </c>
      <c r="S28" s="51">
        <v>52705055</v>
      </c>
      <c r="T28" s="51">
        <v>619</v>
      </c>
      <c r="U28" s="52">
        <v>22548706</v>
      </c>
      <c r="V28" s="35">
        <f t="shared" si="15"/>
        <v>1710</v>
      </c>
      <c r="W28" s="8">
        <f t="shared" si="11"/>
        <v>68363110</v>
      </c>
      <c r="X28" s="8">
        <v>1133</v>
      </c>
      <c r="Y28" s="8">
        <v>44623031</v>
      </c>
      <c r="Z28" s="8">
        <v>577</v>
      </c>
      <c r="AA28" s="9">
        <v>23740079</v>
      </c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</row>
    <row r="29" spans="1:38" ht="22.9" customHeight="1">
      <c r="A29" s="86"/>
      <c r="B29" s="132"/>
      <c r="C29" s="55" t="s">
        <v>30</v>
      </c>
      <c r="D29" s="59">
        <f t="shared" si="12"/>
        <v>7827</v>
      </c>
      <c r="E29" s="49">
        <f t="shared" si="8"/>
        <v>350734325</v>
      </c>
      <c r="F29" s="49">
        <v>4825</v>
      </c>
      <c r="G29" s="49">
        <v>226173459</v>
      </c>
      <c r="H29" s="49">
        <v>3002</v>
      </c>
      <c r="I29" s="50">
        <v>124560866</v>
      </c>
      <c r="J29" s="34">
        <f t="shared" si="13"/>
        <v>7519</v>
      </c>
      <c r="K29" s="6">
        <f t="shared" si="9"/>
        <v>335682164</v>
      </c>
      <c r="L29" s="6">
        <v>4685</v>
      </c>
      <c r="M29" s="6">
        <v>220959412</v>
      </c>
      <c r="N29" s="6">
        <v>2834</v>
      </c>
      <c r="O29" s="7">
        <v>114722752</v>
      </c>
      <c r="P29" s="59">
        <f t="shared" si="14"/>
        <v>7266</v>
      </c>
      <c r="Q29" s="49">
        <f t="shared" si="10"/>
        <v>308654385</v>
      </c>
      <c r="R29" s="49">
        <v>4502</v>
      </c>
      <c r="S29" s="49">
        <v>204465745</v>
      </c>
      <c r="T29" s="49">
        <v>2764</v>
      </c>
      <c r="U29" s="50">
        <v>104188640</v>
      </c>
      <c r="V29" s="34">
        <f t="shared" si="15"/>
        <v>6549</v>
      </c>
      <c r="W29" s="6">
        <f t="shared" si="11"/>
        <v>283117255</v>
      </c>
      <c r="X29" s="6">
        <v>4118</v>
      </c>
      <c r="Y29" s="6">
        <v>189701365</v>
      </c>
      <c r="Z29" s="6">
        <v>2431</v>
      </c>
      <c r="AA29" s="7">
        <v>93415890</v>
      </c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spans="1:38" ht="22.9" customHeight="1">
      <c r="A30" s="86"/>
      <c r="B30" s="132"/>
      <c r="C30" s="55" t="s">
        <v>31</v>
      </c>
      <c r="D30" s="59">
        <f t="shared" si="12"/>
        <v>4976</v>
      </c>
      <c r="E30" s="49">
        <f t="shared" si="8"/>
        <v>244697410</v>
      </c>
      <c r="F30" s="49">
        <v>3392</v>
      </c>
      <c r="G30" s="49">
        <v>163867088</v>
      </c>
      <c r="H30" s="49">
        <v>1584</v>
      </c>
      <c r="I30" s="50">
        <v>80830322</v>
      </c>
      <c r="J30" s="34">
        <f t="shared" si="13"/>
        <v>4784</v>
      </c>
      <c r="K30" s="6">
        <f t="shared" si="9"/>
        <v>235595541</v>
      </c>
      <c r="L30" s="6">
        <v>3227</v>
      </c>
      <c r="M30" s="6">
        <v>163328632</v>
      </c>
      <c r="N30" s="6">
        <v>1557</v>
      </c>
      <c r="O30" s="7">
        <v>72266909</v>
      </c>
      <c r="P30" s="59">
        <f t="shared" si="14"/>
        <v>4815</v>
      </c>
      <c r="Q30" s="49">
        <f t="shared" si="10"/>
        <v>217926061</v>
      </c>
      <c r="R30" s="49">
        <v>3297</v>
      </c>
      <c r="S30" s="49">
        <v>151810167</v>
      </c>
      <c r="T30" s="49">
        <v>1518</v>
      </c>
      <c r="U30" s="50">
        <v>66115894</v>
      </c>
      <c r="V30" s="34">
        <f t="shared" si="15"/>
        <v>4540</v>
      </c>
      <c r="W30" s="6">
        <f t="shared" si="11"/>
        <v>195448117</v>
      </c>
      <c r="X30" s="6">
        <v>3179</v>
      </c>
      <c r="Y30" s="6">
        <v>136916910</v>
      </c>
      <c r="Z30" s="6">
        <v>1361</v>
      </c>
      <c r="AA30" s="7">
        <v>58531207</v>
      </c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spans="1:38" ht="22.9" customHeight="1">
      <c r="A31" s="86"/>
      <c r="B31" s="132"/>
      <c r="C31" s="55" t="s">
        <v>32</v>
      </c>
      <c r="D31" s="59">
        <f t="shared" ref="D31:I31" si="16">SUM(D32:D33)</f>
        <v>100</v>
      </c>
      <c r="E31" s="49">
        <f t="shared" si="16"/>
        <v>6252360</v>
      </c>
      <c r="F31" s="49">
        <f t="shared" si="16"/>
        <v>74</v>
      </c>
      <c r="G31" s="49">
        <f t="shared" si="16"/>
        <v>5036238</v>
      </c>
      <c r="H31" s="49">
        <f t="shared" si="16"/>
        <v>26</v>
      </c>
      <c r="I31" s="50">
        <f t="shared" si="16"/>
        <v>1216122</v>
      </c>
      <c r="J31" s="34">
        <f t="shared" ref="J31:O31" si="17">SUM(J32:J33)</f>
        <v>104</v>
      </c>
      <c r="K31" s="6">
        <f t="shared" si="17"/>
        <v>5067648</v>
      </c>
      <c r="L31" s="6">
        <f t="shared" si="17"/>
        <v>90</v>
      </c>
      <c r="M31" s="6">
        <f t="shared" si="17"/>
        <v>4452068</v>
      </c>
      <c r="N31" s="6">
        <f t="shared" si="17"/>
        <v>14</v>
      </c>
      <c r="O31" s="7">
        <f t="shared" si="17"/>
        <v>615580</v>
      </c>
      <c r="P31" s="59">
        <f t="shared" ref="P31:U31" si="18">SUM(P32:P33)</f>
        <v>82</v>
      </c>
      <c r="Q31" s="49">
        <f t="shared" si="18"/>
        <v>4120529</v>
      </c>
      <c r="R31" s="49">
        <f t="shared" si="18"/>
        <v>64</v>
      </c>
      <c r="S31" s="49">
        <f t="shared" si="18"/>
        <v>3235499</v>
      </c>
      <c r="T31" s="49">
        <f t="shared" si="18"/>
        <v>18</v>
      </c>
      <c r="U31" s="50">
        <f t="shared" si="18"/>
        <v>885030</v>
      </c>
      <c r="V31" s="34">
        <f t="shared" ref="V31:AA31" si="19">SUM(V32:V33)</f>
        <v>49</v>
      </c>
      <c r="W31" s="6">
        <f t="shared" si="19"/>
        <v>2384934</v>
      </c>
      <c r="X31" s="6">
        <f t="shared" si="19"/>
        <v>38</v>
      </c>
      <c r="Y31" s="6">
        <f t="shared" si="19"/>
        <v>1583034</v>
      </c>
      <c r="Z31" s="6">
        <f t="shared" si="19"/>
        <v>11</v>
      </c>
      <c r="AA31" s="7">
        <f t="shared" si="19"/>
        <v>801900</v>
      </c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spans="1:38" ht="22.9" customHeight="1">
      <c r="A32" s="86"/>
      <c r="B32" s="132"/>
      <c r="C32" s="56" t="s">
        <v>23</v>
      </c>
      <c r="D32" s="60">
        <f>F32+H32</f>
        <v>95</v>
      </c>
      <c r="E32" s="51">
        <f>G32+I32</f>
        <v>5491378</v>
      </c>
      <c r="F32" s="51">
        <v>70</v>
      </c>
      <c r="G32" s="51">
        <v>4319034</v>
      </c>
      <c r="H32" s="51">
        <v>25</v>
      </c>
      <c r="I32" s="52">
        <v>1172344</v>
      </c>
      <c r="J32" s="35">
        <f>L32+N32</f>
        <v>100</v>
      </c>
      <c r="K32" s="8">
        <f>M32+O32</f>
        <v>4873837</v>
      </c>
      <c r="L32" s="8">
        <v>88</v>
      </c>
      <c r="M32" s="8">
        <v>4342894</v>
      </c>
      <c r="N32" s="8">
        <v>12</v>
      </c>
      <c r="O32" s="9">
        <v>530943</v>
      </c>
      <c r="P32" s="60">
        <f>R32+T32</f>
        <v>77</v>
      </c>
      <c r="Q32" s="51">
        <f>S32+U32</f>
        <v>3616510</v>
      </c>
      <c r="R32" s="51">
        <v>59</v>
      </c>
      <c r="S32" s="51">
        <v>2731480</v>
      </c>
      <c r="T32" s="51">
        <v>18</v>
      </c>
      <c r="U32" s="52">
        <v>885030</v>
      </c>
      <c r="V32" s="35">
        <f>X32+Z32</f>
        <v>46</v>
      </c>
      <c r="W32" s="8">
        <f>Y32+AA32</f>
        <v>2211572</v>
      </c>
      <c r="X32" s="8">
        <v>36</v>
      </c>
      <c r="Y32" s="8">
        <v>1440896</v>
      </c>
      <c r="Z32" s="8">
        <v>10</v>
      </c>
      <c r="AA32" s="9">
        <v>770676</v>
      </c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spans="1:38" ht="22.9" customHeight="1">
      <c r="A33" s="86"/>
      <c r="B33" s="132"/>
      <c r="C33" s="56" t="s">
        <v>24</v>
      </c>
      <c r="D33" s="60">
        <f>F33+H33</f>
        <v>5</v>
      </c>
      <c r="E33" s="51">
        <f>G33+I33</f>
        <v>760982</v>
      </c>
      <c r="F33" s="51">
        <v>4</v>
      </c>
      <c r="G33" s="51">
        <v>717204</v>
      </c>
      <c r="H33" s="51">
        <v>1</v>
      </c>
      <c r="I33" s="52">
        <v>43778</v>
      </c>
      <c r="J33" s="35">
        <f>L33+N33</f>
        <v>4</v>
      </c>
      <c r="K33" s="8">
        <f>M33+O33</f>
        <v>193811</v>
      </c>
      <c r="L33" s="8">
        <v>2</v>
      </c>
      <c r="M33" s="8">
        <v>109174</v>
      </c>
      <c r="N33" s="8">
        <v>2</v>
      </c>
      <c r="O33" s="9">
        <v>84637</v>
      </c>
      <c r="P33" s="60">
        <f>R33+T33</f>
        <v>5</v>
      </c>
      <c r="Q33" s="51">
        <f>S33+U33</f>
        <v>504019</v>
      </c>
      <c r="R33" s="51">
        <v>5</v>
      </c>
      <c r="S33" s="51">
        <v>504019</v>
      </c>
      <c r="T33" s="51">
        <v>0</v>
      </c>
      <c r="U33" s="52">
        <v>0</v>
      </c>
      <c r="V33" s="35">
        <f>X33+Z33</f>
        <v>3</v>
      </c>
      <c r="W33" s="8">
        <f>Y33+AA33</f>
        <v>173362</v>
      </c>
      <c r="X33" s="8">
        <v>2</v>
      </c>
      <c r="Y33" s="8">
        <v>142138</v>
      </c>
      <c r="Z33" s="8">
        <v>1</v>
      </c>
      <c r="AA33" s="9">
        <v>31224</v>
      </c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ht="25.15" customHeight="1">
      <c r="A34" s="85" t="s">
        <v>28</v>
      </c>
      <c r="B34" s="87" t="s">
        <v>103</v>
      </c>
      <c r="C34" s="55" t="s">
        <v>1</v>
      </c>
      <c r="D34" s="59">
        <f t="shared" ref="D34:I34" si="20">SUM(D35:D46)</f>
        <v>57496</v>
      </c>
      <c r="E34" s="49">
        <f t="shared" si="20"/>
        <v>2589424249</v>
      </c>
      <c r="F34" s="49">
        <f t="shared" si="20"/>
        <v>39042</v>
      </c>
      <c r="G34" s="49">
        <f t="shared" si="20"/>
        <v>1757025663</v>
      </c>
      <c r="H34" s="49">
        <f t="shared" si="20"/>
        <v>18454</v>
      </c>
      <c r="I34" s="50">
        <f t="shared" si="20"/>
        <v>832398586</v>
      </c>
      <c r="J34" s="34">
        <f t="shared" ref="J34:O34" si="21">SUM(J35:J46)</f>
        <v>53945</v>
      </c>
      <c r="K34" s="6">
        <f t="shared" si="21"/>
        <v>2392250725</v>
      </c>
      <c r="L34" s="6">
        <f t="shared" si="21"/>
        <v>36805</v>
      </c>
      <c r="M34" s="6">
        <f t="shared" si="21"/>
        <v>1648641241</v>
      </c>
      <c r="N34" s="6">
        <f t="shared" si="21"/>
        <v>17140</v>
      </c>
      <c r="O34" s="7">
        <f t="shared" si="21"/>
        <v>743609484</v>
      </c>
      <c r="P34" s="59">
        <f t="shared" ref="P34:U34" si="22">SUM(P35:P46)</f>
        <v>55400</v>
      </c>
      <c r="Q34" s="49">
        <f t="shared" si="22"/>
        <v>2242831855</v>
      </c>
      <c r="R34" s="49">
        <f t="shared" si="22"/>
        <v>37804</v>
      </c>
      <c r="S34" s="49">
        <f t="shared" si="22"/>
        <v>1567432281</v>
      </c>
      <c r="T34" s="49">
        <f t="shared" si="22"/>
        <v>17596</v>
      </c>
      <c r="U34" s="50">
        <f t="shared" si="22"/>
        <v>675399574</v>
      </c>
      <c r="V34" s="34">
        <f t="shared" ref="V34:AA34" si="23">SUM(V35:V46)</f>
        <v>51383</v>
      </c>
      <c r="W34" s="6">
        <f t="shared" si="23"/>
        <v>2038766633</v>
      </c>
      <c r="X34" s="6">
        <f t="shared" si="23"/>
        <v>35833</v>
      </c>
      <c r="Y34" s="6">
        <f t="shared" si="23"/>
        <v>1440588770</v>
      </c>
      <c r="Z34" s="6">
        <f t="shared" si="23"/>
        <v>15550</v>
      </c>
      <c r="AA34" s="7">
        <f t="shared" si="23"/>
        <v>598177863</v>
      </c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spans="1:38" ht="25.15" customHeight="1">
      <c r="A35" s="90"/>
      <c r="B35" s="130"/>
      <c r="C35" s="56" t="s">
        <v>34</v>
      </c>
      <c r="D35" s="60">
        <f t="shared" ref="D35:D46" si="24">F35+H35</f>
        <v>2</v>
      </c>
      <c r="E35" s="51">
        <f t="shared" ref="E35:E45" si="25">G35+I35</f>
        <v>5986</v>
      </c>
      <c r="F35" s="51">
        <v>1</v>
      </c>
      <c r="G35" s="51">
        <v>5180</v>
      </c>
      <c r="H35" s="51">
        <v>1</v>
      </c>
      <c r="I35" s="52">
        <v>806</v>
      </c>
      <c r="J35" s="35">
        <f t="shared" ref="J35:J46" si="26">L35+N35</f>
        <v>0</v>
      </c>
      <c r="K35" s="8">
        <f t="shared" ref="K35:K45" si="27">M35+O35</f>
        <v>0</v>
      </c>
      <c r="L35" s="8">
        <v>0</v>
      </c>
      <c r="M35" s="8">
        <v>0</v>
      </c>
      <c r="N35" s="8">
        <v>0</v>
      </c>
      <c r="O35" s="9">
        <v>0</v>
      </c>
      <c r="P35" s="60">
        <f t="shared" ref="P35:P46" si="28">R35+T35</f>
        <v>1</v>
      </c>
      <c r="Q35" s="51">
        <f t="shared" ref="Q35:Q45" si="29">S35+U35</f>
        <v>3226</v>
      </c>
      <c r="R35" s="51">
        <v>1</v>
      </c>
      <c r="S35" s="51">
        <v>3226</v>
      </c>
      <c r="T35" s="51">
        <v>0</v>
      </c>
      <c r="U35" s="52">
        <v>0</v>
      </c>
      <c r="V35" s="35">
        <f t="shared" ref="V35:V46" si="30">X35+Z35</f>
        <v>0</v>
      </c>
      <c r="W35" s="8">
        <f t="shared" ref="W35:W45" si="31">Y35+AA35</f>
        <v>0</v>
      </c>
      <c r="X35" s="8">
        <v>0</v>
      </c>
      <c r="Y35" s="8">
        <v>0</v>
      </c>
      <c r="Z35" s="8">
        <v>0</v>
      </c>
      <c r="AA35" s="9">
        <v>0</v>
      </c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  <row r="36" spans="1:38" ht="25.15" customHeight="1">
      <c r="A36" s="90"/>
      <c r="B36" s="130"/>
      <c r="C36" s="57" t="s">
        <v>35</v>
      </c>
      <c r="D36" s="60">
        <f t="shared" si="24"/>
        <v>1368</v>
      </c>
      <c r="E36" s="51">
        <f t="shared" si="25"/>
        <v>25896860</v>
      </c>
      <c r="F36" s="51">
        <v>997</v>
      </c>
      <c r="G36" s="51">
        <v>18919344</v>
      </c>
      <c r="H36" s="51">
        <v>371</v>
      </c>
      <c r="I36" s="52">
        <v>6977516</v>
      </c>
      <c r="J36" s="35">
        <f t="shared" si="26"/>
        <v>1173</v>
      </c>
      <c r="K36" s="8">
        <f t="shared" si="27"/>
        <v>26050266</v>
      </c>
      <c r="L36" s="8">
        <f>15+839</f>
        <v>854</v>
      </c>
      <c r="M36" s="8">
        <f>251062+20290230</f>
        <v>20541292</v>
      </c>
      <c r="N36" s="8">
        <v>319</v>
      </c>
      <c r="O36" s="9">
        <v>5508974</v>
      </c>
      <c r="P36" s="60">
        <f t="shared" si="28"/>
        <v>1429</v>
      </c>
      <c r="Q36" s="51">
        <f t="shared" si="29"/>
        <v>26224166</v>
      </c>
      <c r="R36" s="51">
        <f>41+1044</f>
        <v>1085</v>
      </c>
      <c r="S36" s="51">
        <f>657752+19977072</f>
        <v>20634824</v>
      </c>
      <c r="T36" s="51">
        <f>10+334</f>
        <v>344</v>
      </c>
      <c r="U36" s="52">
        <f>122292+5467050</f>
        <v>5589342</v>
      </c>
      <c r="V36" s="35">
        <f t="shared" si="30"/>
        <v>1364</v>
      </c>
      <c r="W36" s="8">
        <f t="shared" si="31"/>
        <v>26169316</v>
      </c>
      <c r="X36" s="8">
        <v>1044</v>
      </c>
      <c r="Y36" s="8">
        <v>20904053</v>
      </c>
      <c r="Z36" s="8">
        <v>320</v>
      </c>
      <c r="AA36" s="9">
        <v>5265263</v>
      </c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</row>
    <row r="37" spans="1:38" ht="25.15" customHeight="1">
      <c r="A37" s="90"/>
      <c r="B37" s="130"/>
      <c r="C37" s="57" t="s">
        <v>36</v>
      </c>
      <c r="D37" s="60">
        <f t="shared" si="24"/>
        <v>5250</v>
      </c>
      <c r="E37" s="51">
        <f t="shared" si="25"/>
        <v>117965451</v>
      </c>
      <c r="F37" s="51">
        <v>3399</v>
      </c>
      <c r="G37" s="51">
        <v>79756775</v>
      </c>
      <c r="H37" s="51">
        <v>1851</v>
      </c>
      <c r="I37" s="52">
        <v>38208676</v>
      </c>
      <c r="J37" s="35">
        <f t="shared" si="26"/>
        <v>4860</v>
      </c>
      <c r="K37" s="8">
        <f t="shared" si="27"/>
        <v>117081829</v>
      </c>
      <c r="L37" s="8">
        <v>3246</v>
      </c>
      <c r="M37" s="8">
        <v>80851691</v>
      </c>
      <c r="N37" s="8">
        <v>1614</v>
      </c>
      <c r="O37" s="9">
        <v>36230138</v>
      </c>
      <c r="P37" s="60">
        <f t="shared" si="28"/>
        <v>5269</v>
      </c>
      <c r="Q37" s="51">
        <f t="shared" si="29"/>
        <v>118625312</v>
      </c>
      <c r="R37" s="51">
        <v>3425</v>
      </c>
      <c r="S37" s="51">
        <v>80891051</v>
      </c>
      <c r="T37" s="51">
        <v>1844</v>
      </c>
      <c r="U37" s="52">
        <v>37734261</v>
      </c>
      <c r="V37" s="35">
        <f t="shared" si="30"/>
        <v>5141</v>
      </c>
      <c r="W37" s="8">
        <f t="shared" si="31"/>
        <v>117637516</v>
      </c>
      <c r="X37" s="8">
        <v>3507</v>
      </c>
      <c r="Y37" s="8">
        <v>82650395</v>
      </c>
      <c r="Z37" s="8">
        <v>1634</v>
      </c>
      <c r="AA37" s="9">
        <v>34987121</v>
      </c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</row>
    <row r="38" spans="1:38" ht="25.15" customHeight="1">
      <c r="A38" s="90"/>
      <c r="B38" s="130"/>
      <c r="C38" s="57" t="s">
        <v>37</v>
      </c>
      <c r="D38" s="60">
        <f t="shared" si="24"/>
        <v>8088</v>
      </c>
      <c r="E38" s="51">
        <f t="shared" si="25"/>
        <v>226461187</v>
      </c>
      <c r="F38" s="51">
        <v>5607</v>
      </c>
      <c r="G38" s="51">
        <v>163047074</v>
      </c>
      <c r="H38" s="51">
        <v>2481</v>
      </c>
      <c r="I38" s="52">
        <v>63414113</v>
      </c>
      <c r="J38" s="35">
        <f t="shared" si="26"/>
        <v>7638</v>
      </c>
      <c r="K38" s="8">
        <f t="shared" si="27"/>
        <v>215651494</v>
      </c>
      <c r="L38" s="8">
        <v>5395</v>
      </c>
      <c r="M38" s="8">
        <v>159310965</v>
      </c>
      <c r="N38" s="8">
        <v>2243</v>
      </c>
      <c r="O38" s="9">
        <v>56340529</v>
      </c>
      <c r="P38" s="60">
        <f t="shared" si="28"/>
        <v>8019</v>
      </c>
      <c r="Q38" s="51">
        <f t="shared" si="29"/>
        <v>216350491</v>
      </c>
      <c r="R38" s="51">
        <v>5590</v>
      </c>
      <c r="S38" s="51">
        <v>158593580</v>
      </c>
      <c r="T38" s="51">
        <v>2429</v>
      </c>
      <c r="U38" s="52">
        <v>57756911</v>
      </c>
      <c r="V38" s="35">
        <f t="shared" si="30"/>
        <v>7198</v>
      </c>
      <c r="W38" s="8">
        <f t="shared" si="31"/>
        <v>191574377</v>
      </c>
      <c r="X38" s="8">
        <v>5197</v>
      </c>
      <c r="Y38" s="8">
        <v>141344259</v>
      </c>
      <c r="Z38" s="8">
        <v>2001</v>
      </c>
      <c r="AA38" s="9">
        <v>50230118</v>
      </c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</row>
    <row r="39" spans="1:38" ht="25.15" customHeight="1">
      <c r="A39" s="90"/>
      <c r="B39" s="130"/>
      <c r="C39" s="57" t="s">
        <v>38</v>
      </c>
      <c r="D39" s="60">
        <f t="shared" si="24"/>
        <v>7618</v>
      </c>
      <c r="E39" s="51">
        <f t="shared" si="25"/>
        <v>248268692</v>
      </c>
      <c r="F39" s="51">
        <v>5467</v>
      </c>
      <c r="G39" s="51">
        <v>186356496</v>
      </c>
      <c r="H39" s="51">
        <v>2151</v>
      </c>
      <c r="I39" s="52">
        <v>61912196</v>
      </c>
      <c r="J39" s="35">
        <f t="shared" si="26"/>
        <v>6784</v>
      </c>
      <c r="K39" s="8">
        <f t="shared" si="27"/>
        <v>221554328</v>
      </c>
      <c r="L39" s="8">
        <v>4886</v>
      </c>
      <c r="M39" s="8">
        <v>166730583</v>
      </c>
      <c r="N39" s="8">
        <v>1898</v>
      </c>
      <c r="O39" s="9">
        <v>54823745</v>
      </c>
      <c r="P39" s="60">
        <f t="shared" si="28"/>
        <v>6630</v>
      </c>
      <c r="Q39" s="51">
        <f t="shared" si="29"/>
        <v>204737137</v>
      </c>
      <c r="R39" s="51">
        <v>4710</v>
      </c>
      <c r="S39" s="51">
        <v>152272720</v>
      </c>
      <c r="T39" s="51">
        <v>1920</v>
      </c>
      <c r="U39" s="52">
        <v>52464417</v>
      </c>
      <c r="V39" s="35">
        <f t="shared" si="30"/>
        <v>5949</v>
      </c>
      <c r="W39" s="8">
        <f t="shared" si="31"/>
        <v>187703912</v>
      </c>
      <c r="X39" s="8">
        <v>4305</v>
      </c>
      <c r="Y39" s="8">
        <v>142400463</v>
      </c>
      <c r="Z39" s="8">
        <v>1644</v>
      </c>
      <c r="AA39" s="9">
        <v>45303449</v>
      </c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spans="1:38" ht="25.15" customHeight="1">
      <c r="A40" s="90"/>
      <c r="B40" s="130"/>
      <c r="C40" s="57" t="s">
        <v>39</v>
      </c>
      <c r="D40" s="60">
        <f t="shared" si="24"/>
        <v>6317</v>
      </c>
      <c r="E40" s="51">
        <f t="shared" si="25"/>
        <v>249418348</v>
      </c>
      <c r="F40" s="51">
        <v>4457</v>
      </c>
      <c r="G40" s="51">
        <v>182228340</v>
      </c>
      <c r="H40" s="51">
        <v>1860</v>
      </c>
      <c r="I40" s="52">
        <v>67190008</v>
      </c>
      <c r="J40" s="35">
        <f t="shared" si="26"/>
        <v>6075</v>
      </c>
      <c r="K40" s="8">
        <f t="shared" si="27"/>
        <v>237963840</v>
      </c>
      <c r="L40" s="8">
        <v>4370</v>
      </c>
      <c r="M40" s="8">
        <v>180285933</v>
      </c>
      <c r="N40" s="8">
        <v>1705</v>
      </c>
      <c r="O40" s="9">
        <v>57677907</v>
      </c>
      <c r="P40" s="60">
        <f t="shared" si="28"/>
        <v>6048</v>
      </c>
      <c r="Q40" s="51">
        <f t="shared" si="29"/>
        <v>224479500</v>
      </c>
      <c r="R40" s="51">
        <v>4234</v>
      </c>
      <c r="S40" s="51">
        <v>168824673</v>
      </c>
      <c r="T40" s="51">
        <v>1814</v>
      </c>
      <c r="U40" s="52">
        <v>55654827</v>
      </c>
      <c r="V40" s="35">
        <f t="shared" si="30"/>
        <v>5773</v>
      </c>
      <c r="W40" s="8">
        <f t="shared" si="31"/>
        <v>210693293</v>
      </c>
      <c r="X40" s="8">
        <v>4168</v>
      </c>
      <c r="Y40" s="8">
        <v>155881126</v>
      </c>
      <c r="Z40" s="8">
        <v>1605</v>
      </c>
      <c r="AA40" s="9">
        <v>54812167</v>
      </c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</row>
    <row r="41" spans="1:38" ht="25.15" customHeight="1">
      <c r="A41" s="90"/>
      <c r="B41" s="130"/>
      <c r="C41" s="57" t="s">
        <v>40</v>
      </c>
      <c r="D41" s="60">
        <f t="shared" si="24"/>
        <v>6570</v>
      </c>
      <c r="E41" s="51">
        <f t="shared" si="25"/>
        <v>298635604</v>
      </c>
      <c r="F41" s="51">
        <v>4596</v>
      </c>
      <c r="G41" s="51">
        <v>215447293</v>
      </c>
      <c r="H41" s="51">
        <v>1974</v>
      </c>
      <c r="I41" s="52">
        <v>83188311</v>
      </c>
      <c r="J41" s="35">
        <f t="shared" si="26"/>
        <v>6427</v>
      </c>
      <c r="K41" s="8">
        <f t="shared" si="27"/>
        <v>295871369</v>
      </c>
      <c r="L41" s="8">
        <v>4512</v>
      </c>
      <c r="M41" s="8">
        <v>217389445</v>
      </c>
      <c r="N41" s="8">
        <v>1915</v>
      </c>
      <c r="O41" s="9">
        <v>78481924</v>
      </c>
      <c r="P41" s="60">
        <f t="shared" si="28"/>
        <v>6719</v>
      </c>
      <c r="Q41" s="51">
        <f t="shared" si="29"/>
        <v>280897291</v>
      </c>
      <c r="R41" s="51">
        <v>4721</v>
      </c>
      <c r="S41" s="51">
        <v>205475501</v>
      </c>
      <c r="T41" s="51">
        <v>1998</v>
      </c>
      <c r="U41" s="52">
        <v>75421790</v>
      </c>
      <c r="V41" s="35">
        <f t="shared" si="30"/>
        <v>6771</v>
      </c>
      <c r="W41" s="8">
        <f t="shared" si="31"/>
        <v>284565990</v>
      </c>
      <c r="X41" s="8">
        <v>4821</v>
      </c>
      <c r="Y41" s="8">
        <v>212814540</v>
      </c>
      <c r="Z41" s="8">
        <v>1950</v>
      </c>
      <c r="AA41" s="9">
        <v>71751450</v>
      </c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spans="1:38" ht="25.15" customHeight="1">
      <c r="A42" s="90"/>
      <c r="B42" s="130"/>
      <c r="C42" s="57" t="s">
        <v>41</v>
      </c>
      <c r="D42" s="60">
        <f t="shared" si="24"/>
        <v>7725</v>
      </c>
      <c r="E42" s="51">
        <f t="shared" si="25"/>
        <v>434371435</v>
      </c>
      <c r="F42" s="51">
        <v>5352</v>
      </c>
      <c r="G42" s="51">
        <v>303611388</v>
      </c>
      <c r="H42" s="51">
        <v>2373</v>
      </c>
      <c r="I42" s="52">
        <v>130760047</v>
      </c>
      <c r="J42" s="35">
        <f t="shared" si="26"/>
        <v>7785</v>
      </c>
      <c r="K42" s="8">
        <f t="shared" si="27"/>
        <v>414768445</v>
      </c>
      <c r="L42" s="8">
        <v>5233</v>
      </c>
      <c r="M42" s="8">
        <v>288705306</v>
      </c>
      <c r="N42" s="8">
        <v>2552</v>
      </c>
      <c r="O42" s="9">
        <v>126063139</v>
      </c>
      <c r="P42" s="60">
        <f t="shared" si="28"/>
        <v>7832</v>
      </c>
      <c r="Q42" s="51">
        <f t="shared" si="29"/>
        <v>370227381</v>
      </c>
      <c r="R42" s="51">
        <v>5372</v>
      </c>
      <c r="S42" s="51">
        <v>264997744</v>
      </c>
      <c r="T42" s="51">
        <v>2460</v>
      </c>
      <c r="U42" s="52">
        <v>105229637</v>
      </c>
      <c r="V42" s="35">
        <f t="shared" si="30"/>
        <v>7135</v>
      </c>
      <c r="W42" s="8">
        <f t="shared" si="31"/>
        <v>336299436</v>
      </c>
      <c r="X42" s="8">
        <v>4879</v>
      </c>
      <c r="Y42" s="8">
        <v>236963765</v>
      </c>
      <c r="Z42" s="8">
        <v>2256</v>
      </c>
      <c r="AA42" s="9">
        <v>99335671</v>
      </c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spans="1:38" ht="25.15" customHeight="1">
      <c r="A43" s="90"/>
      <c r="B43" s="130"/>
      <c r="C43" s="57" t="s">
        <v>42</v>
      </c>
      <c r="D43" s="60">
        <f t="shared" si="24"/>
        <v>7494</v>
      </c>
      <c r="E43" s="51">
        <f t="shared" si="25"/>
        <v>472271442</v>
      </c>
      <c r="F43" s="51">
        <v>4801</v>
      </c>
      <c r="G43" s="51">
        <v>298633033</v>
      </c>
      <c r="H43" s="51">
        <v>2693</v>
      </c>
      <c r="I43" s="52">
        <v>173638409</v>
      </c>
      <c r="J43" s="35">
        <f t="shared" si="26"/>
        <v>6954</v>
      </c>
      <c r="K43" s="8">
        <f t="shared" si="27"/>
        <v>430957325</v>
      </c>
      <c r="L43" s="8">
        <v>4446</v>
      </c>
      <c r="M43" s="8">
        <v>277855739</v>
      </c>
      <c r="N43" s="8">
        <v>2508</v>
      </c>
      <c r="O43" s="9">
        <v>153101586</v>
      </c>
      <c r="P43" s="60">
        <f t="shared" si="28"/>
        <v>7113</v>
      </c>
      <c r="Q43" s="51">
        <f t="shared" si="29"/>
        <v>395754143</v>
      </c>
      <c r="R43" s="51">
        <v>4530</v>
      </c>
      <c r="S43" s="51">
        <v>253431840</v>
      </c>
      <c r="T43" s="51">
        <v>2583</v>
      </c>
      <c r="U43" s="52">
        <v>142322303</v>
      </c>
      <c r="V43" s="35">
        <f t="shared" si="30"/>
        <v>6534</v>
      </c>
      <c r="W43" s="8">
        <f t="shared" si="31"/>
        <v>347979334</v>
      </c>
      <c r="X43" s="8">
        <v>4250</v>
      </c>
      <c r="Y43" s="8">
        <v>227761855</v>
      </c>
      <c r="Z43" s="8">
        <v>2284</v>
      </c>
      <c r="AA43" s="9">
        <v>120217479</v>
      </c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</row>
    <row r="44" spans="1:38" ht="25.15" customHeight="1">
      <c r="A44" s="90"/>
      <c r="B44" s="130"/>
      <c r="C44" s="57" t="s">
        <v>43</v>
      </c>
      <c r="D44" s="60">
        <f t="shared" si="24"/>
        <v>5154</v>
      </c>
      <c r="E44" s="51">
        <f t="shared" si="25"/>
        <v>371582081</v>
      </c>
      <c r="F44" s="51">
        <v>3121</v>
      </c>
      <c r="G44" s="51">
        <v>220815937</v>
      </c>
      <c r="H44" s="51">
        <v>2033</v>
      </c>
      <c r="I44" s="52">
        <v>150766144</v>
      </c>
      <c r="J44" s="35">
        <f t="shared" si="26"/>
        <v>4587</v>
      </c>
      <c r="K44" s="8">
        <f t="shared" si="27"/>
        <v>310760182</v>
      </c>
      <c r="L44" s="8">
        <v>2802</v>
      </c>
      <c r="M44" s="8">
        <v>186063234</v>
      </c>
      <c r="N44" s="8">
        <v>1785</v>
      </c>
      <c r="O44" s="9">
        <v>124696948</v>
      </c>
      <c r="P44" s="60">
        <f t="shared" si="28"/>
        <v>4521</v>
      </c>
      <c r="Q44" s="51">
        <f t="shared" si="29"/>
        <v>280298799</v>
      </c>
      <c r="R44" s="51">
        <v>2880</v>
      </c>
      <c r="S44" s="51">
        <v>180020325</v>
      </c>
      <c r="T44" s="51">
        <v>1641</v>
      </c>
      <c r="U44" s="52">
        <v>100278474</v>
      </c>
      <c r="V44" s="35">
        <f t="shared" si="30"/>
        <v>3902</v>
      </c>
      <c r="W44" s="8">
        <f t="shared" si="31"/>
        <v>234482647</v>
      </c>
      <c r="X44" s="8">
        <v>2552</v>
      </c>
      <c r="Y44" s="8">
        <v>154368568</v>
      </c>
      <c r="Z44" s="8">
        <v>1350</v>
      </c>
      <c r="AA44" s="9">
        <v>80114079</v>
      </c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ht="25.15" customHeight="1">
      <c r="A45" s="90"/>
      <c r="B45" s="130"/>
      <c r="C45" s="57" t="s">
        <v>44</v>
      </c>
      <c r="D45" s="60">
        <f t="shared" si="24"/>
        <v>1624</v>
      </c>
      <c r="E45" s="51">
        <f t="shared" si="25"/>
        <v>127167582</v>
      </c>
      <c r="F45" s="51">
        <v>1042</v>
      </c>
      <c r="G45" s="51">
        <v>75640874</v>
      </c>
      <c r="H45" s="51">
        <v>582</v>
      </c>
      <c r="I45" s="52">
        <v>51526708</v>
      </c>
      <c r="J45" s="35">
        <f t="shared" si="26"/>
        <v>1379</v>
      </c>
      <c r="K45" s="8">
        <f t="shared" si="27"/>
        <v>103223618</v>
      </c>
      <c r="L45" s="8">
        <v>879</v>
      </c>
      <c r="M45" s="8">
        <v>59926663</v>
      </c>
      <c r="N45" s="8">
        <v>500</v>
      </c>
      <c r="O45" s="9">
        <v>43296955</v>
      </c>
      <c r="P45" s="60">
        <f t="shared" si="28"/>
        <v>1447</v>
      </c>
      <c r="Q45" s="51">
        <f t="shared" si="29"/>
        <v>104475669</v>
      </c>
      <c r="R45" s="51">
        <v>1012</v>
      </c>
      <c r="S45" s="51">
        <v>70247848</v>
      </c>
      <c r="T45" s="51">
        <v>435</v>
      </c>
      <c r="U45" s="52">
        <v>34227821</v>
      </c>
      <c r="V45" s="35">
        <f t="shared" si="30"/>
        <v>1293</v>
      </c>
      <c r="W45" s="8">
        <f t="shared" si="31"/>
        <v>87665810</v>
      </c>
      <c r="X45" s="8">
        <v>898</v>
      </c>
      <c r="Y45" s="8">
        <v>57606180</v>
      </c>
      <c r="Z45" s="8">
        <v>395</v>
      </c>
      <c r="AA45" s="9">
        <v>30059630</v>
      </c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ht="25.15" customHeight="1" thickBot="1">
      <c r="A46" s="129"/>
      <c r="B46" s="131"/>
      <c r="C46" s="58" t="s">
        <v>45</v>
      </c>
      <c r="D46" s="61">
        <f t="shared" si="24"/>
        <v>286</v>
      </c>
      <c r="E46" s="53">
        <f>G46+I46</f>
        <v>17379581</v>
      </c>
      <c r="F46" s="53">
        <v>202</v>
      </c>
      <c r="G46" s="53">
        <v>12563929</v>
      </c>
      <c r="H46" s="53">
        <v>84</v>
      </c>
      <c r="I46" s="54">
        <v>4815652</v>
      </c>
      <c r="J46" s="36">
        <f t="shared" si="26"/>
        <v>283</v>
      </c>
      <c r="K46" s="10">
        <f>M46+O46</f>
        <v>18368029</v>
      </c>
      <c r="L46" s="10">
        <f>138+44</f>
        <v>182</v>
      </c>
      <c r="M46" s="10">
        <f>8807360+2173030</f>
        <v>10980390</v>
      </c>
      <c r="N46" s="10">
        <f>75+26</f>
        <v>101</v>
      </c>
      <c r="O46" s="11">
        <f>5324730+2062909</f>
        <v>7387639</v>
      </c>
      <c r="P46" s="61">
        <f t="shared" si="28"/>
        <v>372</v>
      </c>
      <c r="Q46" s="53">
        <f>S46+U46</f>
        <v>20758740</v>
      </c>
      <c r="R46" s="53">
        <v>244</v>
      </c>
      <c r="S46" s="53">
        <v>12038949</v>
      </c>
      <c r="T46" s="53">
        <v>128</v>
      </c>
      <c r="U46" s="54">
        <v>8719791</v>
      </c>
      <c r="V46" s="36">
        <f t="shared" si="30"/>
        <v>323</v>
      </c>
      <c r="W46" s="10">
        <f>Y46+AA46</f>
        <v>13995002</v>
      </c>
      <c r="X46" s="10">
        <v>212</v>
      </c>
      <c r="Y46" s="10">
        <v>7893566</v>
      </c>
      <c r="Z46" s="10">
        <v>111</v>
      </c>
      <c r="AA46" s="11">
        <v>6101436</v>
      </c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9" spans="1:27">
      <c r="A49" s="3" t="s">
        <v>25</v>
      </c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</sheetData>
  <mergeCells count="26">
    <mergeCell ref="B34:B46"/>
    <mergeCell ref="A34:A46"/>
    <mergeCell ref="A3:A5"/>
    <mergeCell ref="B6:B33"/>
    <mergeCell ref="B3:C5"/>
    <mergeCell ref="F4:G4"/>
    <mergeCell ref="H4:I4"/>
    <mergeCell ref="J4:K4"/>
    <mergeCell ref="V4:W4"/>
    <mergeCell ref="A6:A33"/>
    <mergeCell ref="D1:I1"/>
    <mergeCell ref="J1:O1"/>
    <mergeCell ref="P1:U1"/>
    <mergeCell ref="V1:AA1"/>
    <mergeCell ref="X4:Y4"/>
    <mergeCell ref="Z4:AA4"/>
    <mergeCell ref="D3:I3"/>
    <mergeCell ref="J3:O3"/>
    <mergeCell ref="P3:U3"/>
    <mergeCell ref="V3:AA3"/>
    <mergeCell ref="L4:M4"/>
    <mergeCell ref="N4:O4"/>
    <mergeCell ref="P4:Q4"/>
    <mergeCell ref="R4:S4"/>
    <mergeCell ref="T4:U4"/>
    <mergeCell ref="D4:E4"/>
  </mergeCells>
  <phoneticPr fontId="1" type="noConversion"/>
  <printOptions horizontalCentered="1"/>
  <pageMargins left="0.39370078740157483" right="0.39370078740157483" top="0.39370078740157483" bottom="0.19685039370078741" header="0.31496062992125984" footer="0.31496062992125984"/>
  <pageSetup paperSize="9" orientation="portrait" r:id="rId1"/>
  <headerFooter alignWithMargins="0"/>
  <rowBreaks count="1" manualBreakCount="1">
    <brk id="33" max="16383" man="1"/>
  </rowBreaks>
  <colBreaks count="3" manualBreakCount="3">
    <brk id="9" max="1048575" man="1"/>
    <brk id="15" max="1048575" man="1"/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6</vt:i4>
      </vt:variant>
      <vt:variant>
        <vt:lpstr>具名範圍</vt:lpstr>
      </vt:variant>
      <vt:variant>
        <vt:i4>10</vt:i4>
      </vt:variant>
    </vt:vector>
  </HeadingPairs>
  <TitlesOfParts>
    <vt:vector size="16" baseType="lpstr">
      <vt:lpstr>111年5至12月~112年職保</vt:lpstr>
      <vt:lpstr>111年1至4月勞保</vt:lpstr>
      <vt:lpstr>104年~110年</vt:lpstr>
      <vt:lpstr>102年~103年</vt:lpstr>
      <vt:lpstr>100年~101年</vt:lpstr>
      <vt:lpstr>96年~99年</vt:lpstr>
      <vt:lpstr>'100年~101年'!Print_Area</vt:lpstr>
      <vt:lpstr>'102年~103年'!Print_Area</vt:lpstr>
      <vt:lpstr>'111年5至12月~112年職保'!Print_Area</vt:lpstr>
      <vt:lpstr>'96年~99年'!Print_Area</vt:lpstr>
      <vt:lpstr>'100年~101年'!Print_Titles</vt:lpstr>
      <vt:lpstr>'102年~103年'!Print_Titles</vt:lpstr>
      <vt:lpstr>'104年~110年'!Print_Titles</vt:lpstr>
      <vt:lpstr>'111年1至4月勞保'!Print_Titles</vt:lpstr>
      <vt:lpstr>'111年5至12月~112年職保'!Print_Titles</vt:lpstr>
      <vt:lpstr>'96年~99年'!Print_Titles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2021-03-11T06:19:14Z</dcterms:created>
  <dcterms:modified xsi:type="dcterms:W3CDTF">2024-03-06T08:41:58Z</dcterms:modified>
</cp:coreProperties>
</file>