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2183ECF8-479C-4DE1-BCE9-F7EFAE2510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年5至12月~112年職保" sheetId="7" r:id="rId1"/>
    <sheet name="111年1至4月勞保" sheetId="6" r:id="rId2"/>
    <sheet name="104年~110年" sheetId="5" r:id="rId3"/>
    <sheet name="102年~103年" sheetId="3" r:id="rId4"/>
    <sheet name="100年~101年" sheetId="2" r:id="rId5"/>
    <sheet name="96年~99年" sheetId="1" r:id="rId6"/>
  </sheets>
  <definedNames>
    <definedName name="_xlnm._FilterDatabase" localSheetId="2" hidden="1">'104年~110年'!$A$3:$AS$62</definedName>
    <definedName name="_xlnm._FilterDatabase" localSheetId="1" hidden="1">'111年1至4月勞保'!$A$3:$I$62</definedName>
    <definedName name="_xlnm._FilterDatabase" localSheetId="0" hidden="1">'111年5至12月~112年職保'!$A$3:$O$63</definedName>
    <definedName name="_xlnm.Print_Area" localSheetId="4">'100年~101年'!$A$1:$O$42</definedName>
    <definedName name="_xlnm.Print_Area" localSheetId="3">'102年~103年'!$A$1:$O$62</definedName>
    <definedName name="_xlnm.Print_Area" localSheetId="5">'96年~99年'!$A$1:$AA$47</definedName>
    <definedName name="_xlnm.Print_Titles" localSheetId="4">'100年~101年'!$A:$C,'100年~101年'!$1:$5</definedName>
    <definedName name="_xlnm.Print_Titles" localSheetId="3">'102年~103年'!$A:$C,'102年~103年'!$1:$5</definedName>
    <definedName name="_xlnm.Print_Titles" localSheetId="2">'104年~110年'!$A:$C,'104年~110年'!$1:$5</definedName>
    <definedName name="_xlnm.Print_Titles" localSheetId="1">'111年1至4月勞保'!$A:$C,'111年1至4月勞保'!$1:$5</definedName>
    <definedName name="_xlnm.Print_Titles" localSheetId="0">'111年5至12月~112年職保'!$A:$C,'111年5至12月~112年職保'!$1:$5</definedName>
    <definedName name="_xlnm.Print_Titles" localSheetId="5">'96年~99年'!$A:$C,'96年~99年'!$1:$5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7" l="1"/>
  <c r="D62" i="7"/>
  <c r="E61" i="7"/>
  <c r="D61" i="7"/>
  <c r="E60" i="7"/>
  <c r="D60" i="7"/>
  <c r="E59" i="7"/>
  <c r="D59" i="7"/>
  <c r="E58" i="7"/>
  <c r="D58" i="7"/>
  <c r="E57" i="7"/>
  <c r="D57" i="7"/>
  <c r="E56" i="7"/>
  <c r="D56" i="7"/>
  <c r="E55" i="7"/>
  <c r="D55" i="7"/>
  <c r="E54" i="7"/>
  <c r="D54" i="7"/>
  <c r="E53" i="7"/>
  <c r="D53" i="7"/>
  <c r="E52" i="7"/>
  <c r="D52" i="7"/>
  <c r="E51" i="7"/>
  <c r="D51" i="7"/>
  <c r="E50" i="7"/>
  <c r="D50" i="7"/>
  <c r="E49" i="7"/>
  <c r="D49" i="7"/>
  <c r="E48" i="7"/>
  <c r="D48" i="7"/>
  <c r="E47" i="7"/>
  <c r="D47" i="7"/>
  <c r="E46" i="7"/>
  <c r="D46" i="7"/>
  <c r="E45" i="7"/>
  <c r="D45" i="7"/>
  <c r="E44" i="7"/>
  <c r="D44" i="7"/>
  <c r="I43" i="7"/>
  <c r="H43" i="7"/>
  <c r="G43" i="7"/>
  <c r="F43" i="7"/>
  <c r="E42" i="7"/>
  <c r="D42" i="7"/>
  <c r="E41" i="7"/>
  <c r="D41" i="7"/>
  <c r="E40" i="7"/>
  <c r="D40" i="7"/>
  <c r="E39" i="7"/>
  <c r="D39" i="7"/>
  <c r="E38" i="7"/>
  <c r="D38" i="7"/>
  <c r="E37" i="7"/>
  <c r="D37" i="7"/>
  <c r="E36" i="7"/>
  <c r="D36" i="7"/>
  <c r="E35" i="7"/>
  <c r="D35" i="7"/>
  <c r="E34" i="7"/>
  <c r="D34" i="7"/>
  <c r="E33" i="7"/>
  <c r="D33" i="7"/>
  <c r="E32" i="7"/>
  <c r="D32" i="7"/>
  <c r="E31" i="7"/>
  <c r="D31" i="7"/>
  <c r="I30" i="7"/>
  <c r="H30" i="7"/>
  <c r="G30" i="7"/>
  <c r="F30" i="7"/>
  <c r="E29" i="7"/>
  <c r="D29" i="7"/>
  <c r="E28" i="7"/>
  <c r="D28" i="7"/>
  <c r="E27" i="7"/>
  <c r="D27" i="7"/>
  <c r="E26" i="7"/>
  <c r="D26" i="7"/>
  <c r="E25" i="7"/>
  <c r="D25" i="7"/>
  <c r="E24" i="7"/>
  <c r="D24" i="7"/>
  <c r="E23" i="7"/>
  <c r="D23" i="7"/>
  <c r="E22" i="7"/>
  <c r="D22" i="7"/>
  <c r="E21" i="7"/>
  <c r="D21" i="7"/>
  <c r="E20" i="7"/>
  <c r="D20" i="7"/>
  <c r="E19" i="7"/>
  <c r="D19" i="7"/>
  <c r="E18" i="7"/>
  <c r="D18" i="7"/>
  <c r="E17" i="7"/>
  <c r="D17" i="7"/>
  <c r="E16" i="7"/>
  <c r="D16" i="7"/>
  <c r="E15" i="7"/>
  <c r="D15" i="7"/>
  <c r="E14" i="7"/>
  <c r="D14" i="7"/>
  <c r="E13" i="7"/>
  <c r="D13" i="7"/>
  <c r="E12" i="7"/>
  <c r="D12" i="7"/>
  <c r="E11" i="7"/>
  <c r="D11" i="7"/>
  <c r="E10" i="7"/>
  <c r="D10" i="7"/>
  <c r="E9" i="7"/>
  <c r="D9" i="7"/>
  <c r="E8" i="7"/>
  <c r="D8" i="7"/>
  <c r="E7" i="7"/>
  <c r="E6" i="7" s="1"/>
  <c r="D7" i="7"/>
  <c r="D6" i="7" s="1"/>
  <c r="I6" i="7"/>
  <c r="H6" i="7"/>
  <c r="G6" i="7"/>
  <c r="F6" i="7"/>
  <c r="K28" i="7"/>
  <c r="J28" i="7"/>
  <c r="D43" i="7" l="1"/>
  <c r="E43" i="7"/>
  <c r="E30" i="7"/>
  <c r="D30" i="7"/>
  <c r="K62" i="7"/>
  <c r="J62" i="7"/>
  <c r="K61" i="7"/>
  <c r="J61" i="7"/>
  <c r="K60" i="7"/>
  <c r="J60" i="7"/>
  <c r="K59" i="7"/>
  <c r="J59" i="7"/>
  <c r="K58" i="7"/>
  <c r="J58" i="7"/>
  <c r="K57" i="7"/>
  <c r="J57" i="7"/>
  <c r="K56" i="7"/>
  <c r="J56" i="7"/>
  <c r="K55" i="7"/>
  <c r="J55" i="7"/>
  <c r="K54" i="7"/>
  <c r="J54" i="7"/>
  <c r="K53" i="7"/>
  <c r="J53" i="7"/>
  <c r="K52" i="7"/>
  <c r="J52" i="7"/>
  <c r="K51" i="7"/>
  <c r="J51" i="7"/>
  <c r="K50" i="7"/>
  <c r="J50" i="7"/>
  <c r="K49" i="7"/>
  <c r="J49" i="7"/>
  <c r="K48" i="7"/>
  <c r="J48" i="7"/>
  <c r="K47" i="7"/>
  <c r="J47" i="7"/>
  <c r="K46" i="7"/>
  <c r="J46" i="7"/>
  <c r="K45" i="7"/>
  <c r="J45" i="7"/>
  <c r="K44" i="7"/>
  <c r="J44" i="7"/>
  <c r="O43" i="7"/>
  <c r="N43" i="7"/>
  <c r="M43" i="7"/>
  <c r="L43" i="7"/>
  <c r="K42" i="7"/>
  <c r="J42" i="7"/>
  <c r="K41" i="7"/>
  <c r="J41" i="7"/>
  <c r="K40" i="7"/>
  <c r="J40" i="7"/>
  <c r="K39" i="7"/>
  <c r="J39" i="7"/>
  <c r="K38" i="7"/>
  <c r="J38" i="7"/>
  <c r="K37" i="7"/>
  <c r="J37" i="7"/>
  <c r="K36" i="7"/>
  <c r="J36" i="7"/>
  <c r="K35" i="7"/>
  <c r="J35" i="7"/>
  <c r="K34" i="7"/>
  <c r="J34" i="7"/>
  <c r="K33" i="7"/>
  <c r="J33" i="7"/>
  <c r="K32" i="7"/>
  <c r="J32" i="7"/>
  <c r="K31" i="7"/>
  <c r="J31" i="7"/>
  <c r="O30" i="7"/>
  <c r="N30" i="7"/>
  <c r="M30" i="7"/>
  <c r="L30" i="7"/>
  <c r="K29" i="7"/>
  <c r="J29" i="7"/>
  <c r="K27" i="7"/>
  <c r="J27" i="7"/>
  <c r="K26" i="7"/>
  <c r="J26" i="7"/>
  <c r="K25" i="7"/>
  <c r="J25" i="7"/>
  <c r="K24" i="7"/>
  <c r="J24" i="7"/>
  <c r="K23" i="7"/>
  <c r="J23" i="7"/>
  <c r="K22" i="7"/>
  <c r="J22" i="7"/>
  <c r="K21" i="7"/>
  <c r="J21" i="7"/>
  <c r="K20" i="7"/>
  <c r="J20" i="7"/>
  <c r="K19" i="7"/>
  <c r="J19" i="7"/>
  <c r="K18" i="7"/>
  <c r="J18" i="7"/>
  <c r="K17" i="7"/>
  <c r="J17" i="7"/>
  <c r="K16" i="7"/>
  <c r="J16" i="7"/>
  <c r="K15" i="7"/>
  <c r="J15" i="7"/>
  <c r="K14" i="7"/>
  <c r="J14" i="7"/>
  <c r="K13" i="7"/>
  <c r="J13" i="7"/>
  <c r="K12" i="7"/>
  <c r="J12" i="7"/>
  <c r="K11" i="7"/>
  <c r="J11" i="7"/>
  <c r="K10" i="7"/>
  <c r="J10" i="7"/>
  <c r="K9" i="7"/>
  <c r="J9" i="7"/>
  <c r="K8" i="7"/>
  <c r="J8" i="7"/>
  <c r="K7" i="7"/>
  <c r="J7" i="7"/>
  <c r="O6" i="7"/>
  <c r="N6" i="7"/>
  <c r="M6" i="7"/>
  <c r="L6" i="7"/>
  <c r="K43" i="7" l="1"/>
  <c r="J43" i="7"/>
  <c r="K30" i="7"/>
  <c r="J30" i="7"/>
  <c r="J6" i="7"/>
  <c r="K6" i="7"/>
  <c r="E61" i="6"/>
  <c r="D61" i="6"/>
  <c r="E60" i="6"/>
  <c r="D60" i="6"/>
  <c r="E59" i="6"/>
  <c r="D59" i="6"/>
  <c r="E58" i="6"/>
  <c r="D58" i="6"/>
  <c r="E57" i="6"/>
  <c r="D57" i="6"/>
  <c r="E56" i="6"/>
  <c r="D56" i="6"/>
  <c r="E55" i="6"/>
  <c r="D55" i="6"/>
  <c r="E54" i="6"/>
  <c r="D54" i="6"/>
  <c r="E53" i="6"/>
  <c r="D53" i="6"/>
  <c r="E52" i="6"/>
  <c r="D52" i="6"/>
  <c r="E51" i="6"/>
  <c r="D51" i="6"/>
  <c r="E50" i="6"/>
  <c r="D50" i="6"/>
  <c r="E49" i="6"/>
  <c r="D49" i="6"/>
  <c r="E48" i="6"/>
  <c r="D48" i="6"/>
  <c r="E47" i="6"/>
  <c r="D47" i="6"/>
  <c r="E46" i="6"/>
  <c r="D46" i="6"/>
  <c r="E45" i="6"/>
  <c r="D45" i="6"/>
  <c r="E44" i="6"/>
  <c r="D44" i="6"/>
  <c r="E43" i="6"/>
  <c r="D43" i="6"/>
  <c r="I42" i="6"/>
  <c r="H42" i="6"/>
  <c r="G42" i="6"/>
  <c r="F42" i="6"/>
  <c r="E41" i="6"/>
  <c r="D41" i="6"/>
  <c r="E40" i="6"/>
  <c r="D40" i="6"/>
  <c r="E39" i="6"/>
  <c r="D39" i="6"/>
  <c r="E38" i="6"/>
  <c r="D38" i="6"/>
  <c r="E37" i="6"/>
  <c r="D37" i="6"/>
  <c r="E36" i="6"/>
  <c r="D36" i="6"/>
  <c r="E35" i="6"/>
  <c r="D35" i="6"/>
  <c r="E34" i="6"/>
  <c r="D34" i="6"/>
  <c r="E33" i="6"/>
  <c r="D33" i="6"/>
  <c r="E32" i="6"/>
  <c r="D32" i="6"/>
  <c r="E31" i="6"/>
  <c r="D31" i="6"/>
  <c r="E30" i="6"/>
  <c r="D30" i="6"/>
  <c r="I29" i="6"/>
  <c r="H29" i="6"/>
  <c r="G29" i="6"/>
  <c r="F29" i="6"/>
  <c r="E28" i="6"/>
  <c r="D28" i="6"/>
  <c r="E27" i="6"/>
  <c r="D27" i="6"/>
  <c r="E26" i="6"/>
  <c r="D26" i="6"/>
  <c r="E25" i="6"/>
  <c r="D25" i="6"/>
  <c r="E24" i="6"/>
  <c r="D24" i="6"/>
  <c r="E23" i="6"/>
  <c r="D23" i="6"/>
  <c r="E22" i="6"/>
  <c r="D22" i="6"/>
  <c r="E21" i="6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D7" i="6"/>
  <c r="I6" i="6"/>
  <c r="H6" i="6"/>
  <c r="G6" i="6"/>
  <c r="F6" i="6"/>
  <c r="E29" i="6" l="1"/>
  <c r="D6" i="6"/>
  <c r="E6" i="6"/>
  <c r="E42" i="6"/>
  <c r="D29" i="6"/>
  <c r="D42" i="6"/>
  <c r="F42" i="5" l="1"/>
  <c r="G42" i="5"/>
  <c r="H42" i="5"/>
  <c r="I42" i="5"/>
  <c r="E61" i="5" l="1"/>
  <c r="D61" i="5"/>
  <c r="E60" i="5"/>
  <c r="D60" i="5"/>
  <c r="E59" i="5"/>
  <c r="D59" i="5"/>
  <c r="E58" i="5"/>
  <c r="D58" i="5"/>
  <c r="E57" i="5"/>
  <c r="D57" i="5"/>
  <c r="E56" i="5"/>
  <c r="D56" i="5"/>
  <c r="E55" i="5"/>
  <c r="D55" i="5"/>
  <c r="E54" i="5"/>
  <c r="D54" i="5"/>
  <c r="E53" i="5"/>
  <c r="D53" i="5"/>
  <c r="E52" i="5"/>
  <c r="D52" i="5"/>
  <c r="E51" i="5"/>
  <c r="D51" i="5"/>
  <c r="E50" i="5"/>
  <c r="D50" i="5"/>
  <c r="E49" i="5"/>
  <c r="D49" i="5"/>
  <c r="E48" i="5"/>
  <c r="D48" i="5"/>
  <c r="E47" i="5"/>
  <c r="D47" i="5"/>
  <c r="E46" i="5"/>
  <c r="D46" i="5"/>
  <c r="E45" i="5"/>
  <c r="D45" i="5"/>
  <c r="E44" i="5"/>
  <c r="D44" i="5"/>
  <c r="E43" i="5"/>
  <c r="D43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30" i="5"/>
  <c r="D30" i="5"/>
  <c r="I29" i="5"/>
  <c r="H29" i="5"/>
  <c r="G29" i="5"/>
  <c r="F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I6" i="5"/>
  <c r="H6" i="5"/>
  <c r="G6" i="5"/>
  <c r="F6" i="5"/>
  <c r="D29" i="5" l="1"/>
  <c r="E6" i="5"/>
  <c r="E42" i="5"/>
  <c r="D42" i="5"/>
  <c r="E29" i="5"/>
  <c r="D6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K51" i="5"/>
  <c r="J51" i="5"/>
  <c r="K50" i="5"/>
  <c r="J50" i="5"/>
  <c r="K49" i="5"/>
  <c r="J49" i="5"/>
  <c r="K48" i="5"/>
  <c r="J48" i="5"/>
  <c r="K47" i="5"/>
  <c r="J47" i="5"/>
  <c r="K46" i="5"/>
  <c r="J46" i="5"/>
  <c r="K45" i="5"/>
  <c r="J45" i="5"/>
  <c r="K44" i="5"/>
  <c r="J44" i="5"/>
  <c r="K43" i="5"/>
  <c r="J43" i="5"/>
  <c r="O42" i="5"/>
  <c r="N42" i="5"/>
  <c r="M42" i="5"/>
  <c r="L42" i="5"/>
  <c r="K41" i="5"/>
  <c r="J41" i="5"/>
  <c r="K40" i="5"/>
  <c r="J40" i="5"/>
  <c r="K39" i="5"/>
  <c r="J39" i="5"/>
  <c r="K38" i="5"/>
  <c r="J38" i="5"/>
  <c r="K37" i="5"/>
  <c r="J37" i="5"/>
  <c r="K36" i="5"/>
  <c r="J36" i="5"/>
  <c r="K35" i="5"/>
  <c r="J35" i="5"/>
  <c r="K34" i="5"/>
  <c r="J34" i="5"/>
  <c r="K33" i="5"/>
  <c r="J33" i="5"/>
  <c r="K32" i="5"/>
  <c r="J32" i="5"/>
  <c r="K31" i="5"/>
  <c r="J31" i="5"/>
  <c r="K30" i="5"/>
  <c r="J30" i="5"/>
  <c r="O29" i="5"/>
  <c r="N29" i="5"/>
  <c r="M29" i="5"/>
  <c r="L29" i="5"/>
  <c r="K28" i="5"/>
  <c r="J28" i="5"/>
  <c r="K27" i="5"/>
  <c r="J27" i="5"/>
  <c r="K26" i="5"/>
  <c r="J26" i="5"/>
  <c r="K25" i="5"/>
  <c r="J25" i="5"/>
  <c r="K24" i="5"/>
  <c r="J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O6" i="5"/>
  <c r="N6" i="5"/>
  <c r="M6" i="5"/>
  <c r="L6" i="5"/>
  <c r="J42" i="5" l="1"/>
  <c r="K29" i="5"/>
  <c r="K42" i="5"/>
  <c r="J29" i="5"/>
  <c r="J6" i="5"/>
  <c r="K6" i="5"/>
  <c r="Q61" i="5"/>
  <c r="P61" i="5"/>
  <c r="Q60" i="5"/>
  <c r="P60" i="5"/>
  <c r="Q59" i="5"/>
  <c r="P59" i="5"/>
  <c r="Q58" i="5"/>
  <c r="P58" i="5"/>
  <c r="Q57" i="5"/>
  <c r="P57" i="5"/>
  <c r="Q56" i="5"/>
  <c r="P56" i="5"/>
  <c r="Q55" i="5"/>
  <c r="P55" i="5"/>
  <c r="Q54" i="5"/>
  <c r="P54" i="5"/>
  <c r="Q53" i="5"/>
  <c r="P53" i="5"/>
  <c r="Q52" i="5"/>
  <c r="P52" i="5"/>
  <c r="Q51" i="5"/>
  <c r="P51" i="5"/>
  <c r="Q50" i="5"/>
  <c r="P50" i="5"/>
  <c r="Q49" i="5"/>
  <c r="P49" i="5"/>
  <c r="Q48" i="5"/>
  <c r="P48" i="5"/>
  <c r="Q47" i="5"/>
  <c r="P47" i="5"/>
  <c r="Q46" i="5"/>
  <c r="P46" i="5"/>
  <c r="Q45" i="5"/>
  <c r="P45" i="5"/>
  <c r="Q44" i="5"/>
  <c r="P44" i="5"/>
  <c r="Q43" i="5"/>
  <c r="P43" i="5"/>
  <c r="U42" i="5"/>
  <c r="T42" i="5"/>
  <c r="S42" i="5"/>
  <c r="R42" i="5"/>
  <c r="Q41" i="5"/>
  <c r="P41" i="5"/>
  <c r="Q40" i="5"/>
  <c r="P40" i="5"/>
  <c r="Q39" i="5"/>
  <c r="P39" i="5"/>
  <c r="Q38" i="5"/>
  <c r="P38" i="5"/>
  <c r="Q37" i="5"/>
  <c r="P37" i="5"/>
  <c r="Q36" i="5"/>
  <c r="P36" i="5"/>
  <c r="Q35" i="5"/>
  <c r="P35" i="5"/>
  <c r="Q34" i="5"/>
  <c r="P34" i="5"/>
  <c r="Q33" i="5"/>
  <c r="P33" i="5"/>
  <c r="Q32" i="5"/>
  <c r="P32" i="5"/>
  <c r="Q31" i="5"/>
  <c r="P31" i="5"/>
  <c r="Q30" i="5"/>
  <c r="P30" i="5"/>
  <c r="U29" i="5"/>
  <c r="T29" i="5"/>
  <c r="S29" i="5"/>
  <c r="R29" i="5"/>
  <c r="Q28" i="5"/>
  <c r="P28" i="5"/>
  <c r="Q27" i="5"/>
  <c r="P27" i="5"/>
  <c r="Q26" i="5"/>
  <c r="P26" i="5"/>
  <c r="Q25" i="5"/>
  <c r="P25" i="5"/>
  <c r="Q24" i="5"/>
  <c r="P24" i="5"/>
  <c r="Q23" i="5"/>
  <c r="P23" i="5"/>
  <c r="Q22" i="5"/>
  <c r="P22" i="5"/>
  <c r="Q21" i="5"/>
  <c r="P21" i="5"/>
  <c r="Q20" i="5"/>
  <c r="P20" i="5"/>
  <c r="Q19" i="5"/>
  <c r="P19" i="5"/>
  <c r="Q18" i="5"/>
  <c r="P18" i="5"/>
  <c r="Q17" i="5"/>
  <c r="P17" i="5"/>
  <c r="Q16" i="5"/>
  <c r="P16" i="5"/>
  <c r="Q15" i="5"/>
  <c r="P15" i="5"/>
  <c r="Q14" i="5"/>
  <c r="P14" i="5"/>
  <c r="Q13" i="5"/>
  <c r="P13" i="5"/>
  <c r="Q12" i="5"/>
  <c r="P12" i="5"/>
  <c r="Q11" i="5"/>
  <c r="P11" i="5"/>
  <c r="Q10" i="5"/>
  <c r="P10" i="5"/>
  <c r="Q9" i="5"/>
  <c r="P9" i="5"/>
  <c r="Q8" i="5"/>
  <c r="P8" i="5"/>
  <c r="Q7" i="5"/>
  <c r="P7" i="5"/>
  <c r="U6" i="5"/>
  <c r="T6" i="5"/>
  <c r="S6" i="5"/>
  <c r="R6" i="5"/>
  <c r="Q42" i="5" l="1"/>
  <c r="P29" i="5"/>
  <c r="Q6" i="5"/>
  <c r="P42" i="5"/>
  <c r="Q29" i="5"/>
  <c r="P6" i="5"/>
  <c r="W61" i="5"/>
  <c r="V61" i="5"/>
  <c r="W60" i="5"/>
  <c r="V60" i="5"/>
  <c r="W59" i="5"/>
  <c r="V59" i="5"/>
  <c r="W58" i="5"/>
  <c r="V58" i="5"/>
  <c r="W57" i="5"/>
  <c r="V57" i="5"/>
  <c r="W56" i="5"/>
  <c r="V56" i="5"/>
  <c r="W55" i="5"/>
  <c r="V55" i="5"/>
  <c r="W54" i="5"/>
  <c r="V54" i="5"/>
  <c r="W53" i="5"/>
  <c r="V53" i="5"/>
  <c r="W52" i="5"/>
  <c r="V52" i="5"/>
  <c r="W51" i="5"/>
  <c r="V51" i="5"/>
  <c r="W50" i="5"/>
  <c r="V50" i="5"/>
  <c r="W49" i="5"/>
  <c r="V49" i="5"/>
  <c r="W48" i="5"/>
  <c r="V48" i="5"/>
  <c r="W47" i="5"/>
  <c r="V47" i="5"/>
  <c r="W46" i="5"/>
  <c r="V46" i="5"/>
  <c r="W45" i="5"/>
  <c r="V45" i="5"/>
  <c r="W44" i="5"/>
  <c r="V44" i="5"/>
  <c r="W43" i="5"/>
  <c r="V43" i="5"/>
  <c r="AA42" i="5"/>
  <c r="Z42" i="5"/>
  <c r="Y42" i="5"/>
  <c r="X42" i="5"/>
  <c r="W41" i="5"/>
  <c r="V41" i="5"/>
  <c r="W40" i="5"/>
  <c r="V40" i="5"/>
  <c r="W39" i="5"/>
  <c r="V39" i="5"/>
  <c r="W38" i="5"/>
  <c r="V38" i="5"/>
  <c r="W37" i="5"/>
  <c r="V37" i="5"/>
  <c r="W36" i="5"/>
  <c r="V36" i="5"/>
  <c r="W35" i="5"/>
  <c r="V35" i="5"/>
  <c r="W34" i="5"/>
  <c r="V34" i="5"/>
  <c r="W33" i="5"/>
  <c r="V33" i="5"/>
  <c r="W32" i="5"/>
  <c r="V32" i="5"/>
  <c r="W31" i="5"/>
  <c r="V31" i="5"/>
  <c r="W30" i="5"/>
  <c r="V30" i="5"/>
  <c r="AA29" i="5"/>
  <c r="Z29" i="5"/>
  <c r="Y29" i="5"/>
  <c r="X29" i="5"/>
  <c r="W28" i="5"/>
  <c r="V28" i="5"/>
  <c r="W27" i="5"/>
  <c r="V27" i="5"/>
  <c r="W26" i="5"/>
  <c r="V26" i="5"/>
  <c r="W25" i="5"/>
  <c r="V25" i="5"/>
  <c r="W24" i="5"/>
  <c r="V24" i="5"/>
  <c r="W23" i="5"/>
  <c r="V23" i="5"/>
  <c r="W22" i="5"/>
  <c r="V22" i="5"/>
  <c r="W21" i="5"/>
  <c r="V21" i="5"/>
  <c r="W20" i="5"/>
  <c r="V20" i="5"/>
  <c r="W19" i="5"/>
  <c r="V19" i="5"/>
  <c r="W18" i="5"/>
  <c r="V18" i="5"/>
  <c r="W17" i="5"/>
  <c r="V17" i="5"/>
  <c r="W16" i="5"/>
  <c r="V16" i="5"/>
  <c r="W15" i="5"/>
  <c r="V15" i="5"/>
  <c r="W14" i="5"/>
  <c r="V14" i="5"/>
  <c r="W13" i="5"/>
  <c r="V13" i="5"/>
  <c r="W12" i="5"/>
  <c r="V12" i="5"/>
  <c r="W11" i="5"/>
  <c r="V11" i="5"/>
  <c r="W10" i="5"/>
  <c r="V10" i="5"/>
  <c r="W9" i="5"/>
  <c r="V9" i="5"/>
  <c r="W8" i="5"/>
  <c r="V8" i="5"/>
  <c r="W7" i="5"/>
  <c r="V7" i="5"/>
  <c r="AA6" i="5"/>
  <c r="Z6" i="5"/>
  <c r="Y6" i="5"/>
  <c r="X6" i="5"/>
  <c r="V42" i="5" l="1"/>
  <c r="W42" i="5"/>
  <c r="V6" i="5"/>
  <c r="W6" i="5"/>
  <c r="W29" i="5"/>
  <c r="V29" i="5"/>
  <c r="AC61" i="5"/>
  <c r="AB61" i="5"/>
  <c r="AC60" i="5"/>
  <c r="AB60" i="5"/>
  <c r="AC59" i="5"/>
  <c r="AB59" i="5"/>
  <c r="AC58" i="5"/>
  <c r="AB58" i="5"/>
  <c r="AC57" i="5"/>
  <c r="AB57" i="5"/>
  <c r="AC56" i="5"/>
  <c r="AB56" i="5"/>
  <c r="AC55" i="5"/>
  <c r="AB55" i="5"/>
  <c r="AC54" i="5"/>
  <c r="AB54" i="5"/>
  <c r="AC53" i="5"/>
  <c r="AB53" i="5"/>
  <c r="AC52" i="5"/>
  <c r="AB52" i="5"/>
  <c r="AC51" i="5"/>
  <c r="AB51" i="5"/>
  <c r="AC50" i="5"/>
  <c r="AB50" i="5"/>
  <c r="AC49" i="5"/>
  <c r="AB49" i="5"/>
  <c r="AC48" i="5"/>
  <c r="AB48" i="5"/>
  <c r="AC47" i="5"/>
  <c r="AB47" i="5"/>
  <c r="AC46" i="5"/>
  <c r="AB46" i="5"/>
  <c r="AC45" i="5"/>
  <c r="AB45" i="5"/>
  <c r="AC44" i="5"/>
  <c r="AB44" i="5"/>
  <c r="AC43" i="5"/>
  <c r="AB43" i="5"/>
  <c r="AG42" i="5"/>
  <c r="AF42" i="5"/>
  <c r="AE42" i="5"/>
  <c r="AD42" i="5"/>
  <c r="AC41" i="5"/>
  <c r="AB41" i="5"/>
  <c r="AC40" i="5"/>
  <c r="AB40" i="5"/>
  <c r="AC39" i="5"/>
  <c r="AB39" i="5"/>
  <c r="AC38" i="5"/>
  <c r="AB38" i="5"/>
  <c r="AC37" i="5"/>
  <c r="AB37" i="5"/>
  <c r="AC36" i="5"/>
  <c r="AB36" i="5"/>
  <c r="AC35" i="5"/>
  <c r="AB35" i="5"/>
  <c r="AC34" i="5"/>
  <c r="AB34" i="5"/>
  <c r="AC33" i="5"/>
  <c r="AB33" i="5"/>
  <c r="AC32" i="5"/>
  <c r="AB32" i="5"/>
  <c r="AC31" i="5"/>
  <c r="AB31" i="5"/>
  <c r="AC30" i="5"/>
  <c r="AB30" i="5"/>
  <c r="AG29" i="5"/>
  <c r="AF29" i="5"/>
  <c r="AE29" i="5"/>
  <c r="AD29" i="5"/>
  <c r="AC28" i="5"/>
  <c r="AB28" i="5"/>
  <c r="AC27" i="5"/>
  <c r="AB27" i="5"/>
  <c r="AC26" i="5"/>
  <c r="AB26" i="5"/>
  <c r="AC25" i="5"/>
  <c r="AB25" i="5"/>
  <c r="AC24" i="5"/>
  <c r="AB24" i="5"/>
  <c r="AC23" i="5"/>
  <c r="AB23" i="5"/>
  <c r="AC22" i="5"/>
  <c r="AB22" i="5"/>
  <c r="AC21" i="5"/>
  <c r="AB21" i="5"/>
  <c r="AC20" i="5"/>
  <c r="AB20" i="5"/>
  <c r="AC19" i="5"/>
  <c r="AB19" i="5"/>
  <c r="AC18" i="5"/>
  <c r="AB18" i="5"/>
  <c r="AC17" i="5"/>
  <c r="AB17" i="5"/>
  <c r="AC16" i="5"/>
  <c r="AB16" i="5"/>
  <c r="AC15" i="5"/>
  <c r="AB15" i="5"/>
  <c r="AC14" i="5"/>
  <c r="AB14" i="5"/>
  <c r="AC13" i="5"/>
  <c r="AB13" i="5"/>
  <c r="AC12" i="5"/>
  <c r="AB12" i="5"/>
  <c r="AC11" i="5"/>
  <c r="AB11" i="5"/>
  <c r="AC10" i="5"/>
  <c r="AB10" i="5"/>
  <c r="AC9" i="5"/>
  <c r="AB9" i="5"/>
  <c r="AC8" i="5"/>
  <c r="AB8" i="5"/>
  <c r="AC7" i="5"/>
  <c r="AB7" i="5"/>
  <c r="AG6" i="5"/>
  <c r="AF6" i="5"/>
  <c r="AE6" i="5"/>
  <c r="AD6" i="5"/>
  <c r="AO61" i="5"/>
  <c r="AN61" i="5"/>
  <c r="AO60" i="5"/>
  <c r="AN60" i="5"/>
  <c r="AO59" i="5"/>
  <c r="AN59" i="5"/>
  <c r="AO58" i="5"/>
  <c r="AN58" i="5"/>
  <c r="AO57" i="5"/>
  <c r="AN57" i="5"/>
  <c r="AO56" i="5"/>
  <c r="AN56" i="5"/>
  <c r="AO55" i="5"/>
  <c r="AN55" i="5"/>
  <c r="AO54" i="5"/>
  <c r="AN54" i="5"/>
  <c r="AO53" i="5"/>
  <c r="AN53" i="5"/>
  <c r="AO52" i="5"/>
  <c r="AN52" i="5"/>
  <c r="AO51" i="5"/>
  <c r="AN51" i="5"/>
  <c r="AO50" i="5"/>
  <c r="AN50" i="5"/>
  <c r="AO49" i="5"/>
  <c r="AN49" i="5"/>
  <c r="AO48" i="5"/>
  <c r="AN48" i="5"/>
  <c r="AO47" i="5"/>
  <c r="AN47" i="5"/>
  <c r="AO46" i="5"/>
  <c r="AN46" i="5"/>
  <c r="AO45" i="5"/>
  <c r="AN45" i="5"/>
  <c r="AO44" i="5"/>
  <c r="AN44" i="5"/>
  <c r="AO43" i="5"/>
  <c r="AN43" i="5"/>
  <c r="AS42" i="5"/>
  <c r="AR42" i="5"/>
  <c r="AQ42" i="5"/>
  <c r="AP42" i="5"/>
  <c r="AO41" i="5"/>
  <c r="AN41" i="5"/>
  <c r="AO40" i="5"/>
  <c r="AN40" i="5"/>
  <c r="AO39" i="5"/>
  <c r="AN39" i="5"/>
  <c r="AO38" i="5"/>
  <c r="AN38" i="5"/>
  <c r="AO37" i="5"/>
  <c r="AN37" i="5"/>
  <c r="AO36" i="5"/>
  <c r="AN36" i="5"/>
  <c r="AO35" i="5"/>
  <c r="AN35" i="5"/>
  <c r="AO34" i="5"/>
  <c r="AN34" i="5"/>
  <c r="AO33" i="5"/>
  <c r="AN33" i="5"/>
  <c r="AO32" i="5"/>
  <c r="AN32" i="5"/>
  <c r="AO31" i="5"/>
  <c r="AN31" i="5"/>
  <c r="AO30" i="5"/>
  <c r="AN30" i="5"/>
  <c r="AS29" i="5"/>
  <c r="AR29" i="5"/>
  <c r="AQ29" i="5"/>
  <c r="AP29" i="5"/>
  <c r="AO28" i="5"/>
  <c r="AN28" i="5"/>
  <c r="AO27" i="5"/>
  <c r="AN27" i="5"/>
  <c r="AO26" i="5"/>
  <c r="AN26" i="5"/>
  <c r="AO25" i="5"/>
  <c r="AN25" i="5"/>
  <c r="AO24" i="5"/>
  <c r="AN24" i="5"/>
  <c r="AO23" i="5"/>
  <c r="AN23" i="5"/>
  <c r="AO22" i="5"/>
  <c r="AN22" i="5"/>
  <c r="AO21" i="5"/>
  <c r="AN21" i="5"/>
  <c r="AO20" i="5"/>
  <c r="AN20" i="5"/>
  <c r="AO19" i="5"/>
  <c r="AN19" i="5"/>
  <c r="AO18" i="5"/>
  <c r="AN18" i="5"/>
  <c r="AO17" i="5"/>
  <c r="AN17" i="5"/>
  <c r="AO16" i="5"/>
  <c r="AN16" i="5"/>
  <c r="AO15" i="5"/>
  <c r="AN15" i="5"/>
  <c r="AO14" i="5"/>
  <c r="AN14" i="5"/>
  <c r="AO13" i="5"/>
  <c r="AN13" i="5"/>
  <c r="AO12" i="5"/>
  <c r="AN12" i="5"/>
  <c r="AO11" i="5"/>
  <c r="AN11" i="5"/>
  <c r="AO10" i="5"/>
  <c r="AN10" i="5"/>
  <c r="AO9" i="5"/>
  <c r="AN9" i="5"/>
  <c r="AO8" i="5"/>
  <c r="AN8" i="5"/>
  <c r="AO7" i="5"/>
  <c r="AN7" i="5"/>
  <c r="AS6" i="5"/>
  <c r="AR6" i="5"/>
  <c r="AQ6" i="5"/>
  <c r="AP6" i="5"/>
  <c r="AI61" i="5"/>
  <c r="AH61" i="5"/>
  <c r="AI60" i="5"/>
  <c r="AH60" i="5"/>
  <c r="AI59" i="5"/>
  <c r="AH59" i="5"/>
  <c r="AI58" i="5"/>
  <c r="AH58" i="5"/>
  <c r="AI57" i="5"/>
  <c r="AH57" i="5"/>
  <c r="AI56" i="5"/>
  <c r="AH56" i="5"/>
  <c r="AI55" i="5"/>
  <c r="AH55" i="5"/>
  <c r="AI54" i="5"/>
  <c r="AH54" i="5"/>
  <c r="AI53" i="5"/>
  <c r="AH53" i="5"/>
  <c r="AI52" i="5"/>
  <c r="AH52" i="5"/>
  <c r="AI51" i="5"/>
  <c r="AH51" i="5"/>
  <c r="AI50" i="5"/>
  <c r="AH50" i="5"/>
  <c r="AI49" i="5"/>
  <c r="AH49" i="5"/>
  <c r="AI48" i="5"/>
  <c r="AH48" i="5"/>
  <c r="AI47" i="5"/>
  <c r="AH47" i="5"/>
  <c r="AI46" i="5"/>
  <c r="AH46" i="5"/>
  <c r="AI45" i="5"/>
  <c r="AH45" i="5"/>
  <c r="AI44" i="5"/>
  <c r="AH44" i="5"/>
  <c r="AI43" i="5"/>
  <c r="AH43" i="5"/>
  <c r="AM42" i="5"/>
  <c r="AL42" i="5"/>
  <c r="AK42" i="5"/>
  <c r="AJ42" i="5"/>
  <c r="AI41" i="5"/>
  <c r="AH41" i="5"/>
  <c r="AI40" i="5"/>
  <c r="AH40" i="5"/>
  <c r="AI39" i="5"/>
  <c r="AH39" i="5"/>
  <c r="AI38" i="5"/>
  <c r="AH38" i="5"/>
  <c r="AI37" i="5"/>
  <c r="AH37" i="5"/>
  <c r="AI36" i="5"/>
  <c r="AH36" i="5"/>
  <c r="AI35" i="5"/>
  <c r="AH35" i="5"/>
  <c r="AI34" i="5"/>
  <c r="AH34" i="5"/>
  <c r="AI33" i="5"/>
  <c r="AH33" i="5"/>
  <c r="AI32" i="5"/>
  <c r="AH32" i="5"/>
  <c r="AI31" i="5"/>
  <c r="AH31" i="5"/>
  <c r="AI30" i="5"/>
  <c r="AH30" i="5"/>
  <c r="AM29" i="5"/>
  <c r="AL29" i="5"/>
  <c r="AK29" i="5"/>
  <c r="AJ29" i="5"/>
  <c r="AI28" i="5"/>
  <c r="AH28" i="5"/>
  <c r="AI27" i="5"/>
  <c r="AH27" i="5"/>
  <c r="AI26" i="5"/>
  <c r="AH26" i="5"/>
  <c r="AI25" i="5"/>
  <c r="AH25" i="5"/>
  <c r="AI24" i="5"/>
  <c r="AH24" i="5"/>
  <c r="AI23" i="5"/>
  <c r="AH23" i="5"/>
  <c r="AI22" i="5"/>
  <c r="AH22" i="5"/>
  <c r="AI21" i="5"/>
  <c r="AH21" i="5"/>
  <c r="AI20" i="5"/>
  <c r="AH20" i="5"/>
  <c r="AI19" i="5"/>
  <c r="AH19" i="5"/>
  <c r="AI18" i="5"/>
  <c r="AH18" i="5"/>
  <c r="AI17" i="5"/>
  <c r="AH17" i="5"/>
  <c r="AI16" i="5"/>
  <c r="AH16" i="5"/>
  <c r="AI15" i="5"/>
  <c r="AH15" i="5"/>
  <c r="AI14" i="5"/>
  <c r="AH14" i="5"/>
  <c r="AI13" i="5"/>
  <c r="AH13" i="5"/>
  <c r="AI12" i="5"/>
  <c r="AH12" i="5"/>
  <c r="AI11" i="5"/>
  <c r="AH11" i="5"/>
  <c r="AI10" i="5"/>
  <c r="AH10" i="5"/>
  <c r="AI9" i="5"/>
  <c r="AH9" i="5"/>
  <c r="AI8" i="5"/>
  <c r="AH8" i="5"/>
  <c r="AI7" i="5"/>
  <c r="AH7" i="5"/>
  <c r="AM6" i="5"/>
  <c r="AL6" i="5"/>
  <c r="AK6" i="5"/>
  <c r="AJ6" i="5"/>
  <c r="AN29" i="5" l="1"/>
  <c r="AO42" i="5"/>
  <c r="AC42" i="5"/>
  <c r="AB42" i="5"/>
  <c r="AB29" i="5"/>
  <c r="AC29" i="5"/>
  <c r="AB6" i="5"/>
  <c r="AC6" i="5"/>
  <c r="AN42" i="5"/>
  <c r="AO6" i="5"/>
  <c r="AO29" i="5"/>
  <c r="AI42" i="5"/>
  <c r="AH42" i="5"/>
  <c r="AI29" i="5"/>
  <c r="AH29" i="5"/>
  <c r="AI6" i="5"/>
  <c r="AH6" i="5"/>
  <c r="AN6" i="5"/>
  <c r="E61" i="3" l="1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I42" i="3"/>
  <c r="H42" i="3"/>
  <c r="G42" i="3"/>
  <c r="F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I29" i="3"/>
  <c r="H29" i="3"/>
  <c r="G29" i="3"/>
  <c r="F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I6" i="3"/>
  <c r="H6" i="3"/>
  <c r="G6" i="3"/>
  <c r="F6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12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7" i="3"/>
  <c r="J8" i="3"/>
  <c r="J9" i="3"/>
  <c r="J10" i="3"/>
  <c r="J11" i="3"/>
  <c r="K7" i="3"/>
  <c r="K8" i="3"/>
  <c r="K9" i="3"/>
  <c r="K10" i="3"/>
  <c r="K11" i="3"/>
  <c r="L6" i="3"/>
  <c r="M6" i="3"/>
  <c r="N6" i="3"/>
  <c r="O6" i="3"/>
  <c r="J30" i="3"/>
  <c r="J31" i="3"/>
  <c r="J32" i="3"/>
  <c r="J33" i="3"/>
  <c r="J34" i="3"/>
  <c r="J35" i="3"/>
  <c r="J36" i="3"/>
  <c r="J37" i="3"/>
  <c r="J38" i="3"/>
  <c r="J39" i="3"/>
  <c r="J40" i="3"/>
  <c r="J41" i="3"/>
  <c r="K30" i="3"/>
  <c r="K31" i="3"/>
  <c r="K32" i="3"/>
  <c r="K33" i="3"/>
  <c r="K34" i="3"/>
  <c r="K35" i="3"/>
  <c r="K36" i="3"/>
  <c r="K37" i="3"/>
  <c r="K38" i="3"/>
  <c r="K39" i="3"/>
  <c r="K40" i="3"/>
  <c r="K41" i="3"/>
  <c r="L29" i="3"/>
  <c r="M29" i="3"/>
  <c r="N29" i="3"/>
  <c r="O29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L42" i="3"/>
  <c r="M42" i="3"/>
  <c r="N42" i="3"/>
  <c r="O42" i="3"/>
  <c r="I35" i="2"/>
  <c r="E35" i="2" s="1"/>
  <c r="I36" i="2"/>
  <c r="E36" i="2" s="1"/>
  <c r="E41" i="2"/>
  <c r="D41" i="2"/>
  <c r="E40" i="2"/>
  <c r="D40" i="2"/>
  <c r="E39" i="2"/>
  <c r="D39" i="2"/>
  <c r="E38" i="2"/>
  <c r="D38" i="2"/>
  <c r="E37" i="2"/>
  <c r="D37" i="2"/>
  <c r="D36" i="2"/>
  <c r="D35" i="2"/>
  <c r="E34" i="2"/>
  <c r="D34" i="2"/>
  <c r="E33" i="2"/>
  <c r="D33" i="2"/>
  <c r="E32" i="2"/>
  <c r="D32" i="2"/>
  <c r="E31" i="2"/>
  <c r="D31" i="2"/>
  <c r="E30" i="2"/>
  <c r="D30" i="2"/>
  <c r="H29" i="2"/>
  <c r="G29" i="2"/>
  <c r="F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I6" i="2"/>
  <c r="H6" i="2"/>
  <c r="G6" i="2"/>
  <c r="F6" i="2"/>
  <c r="O6" i="2"/>
  <c r="N6" i="2"/>
  <c r="M6" i="2"/>
  <c r="L6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7" i="2"/>
  <c r="K8" i="2"/>
  <c r="K9" i="2"/>
  <c r="K10" i="2"/>
  <c r="K11" i="2"/>
  <c r="K27" i="2"/>
  <c r="K28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7" i="2"/>
  <c r="J8" i="2"/>
  <c r="J9" i="2"/>
  <c r="J10" i="2"/>
  <c r="J11" i="2"/>
  <c r="J27" i="2"/>
  <c r="J28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3" i="2"/>
  <c r="J33" i="2"/>
  <c r="K32" i="2"/>
  <c r="J32" i="2"/>
  <c r="K31" i="2"/>
  <c r="J31" i="2"/>
  <c r="K30" i="2"/>
  <c r="J30" i="2"/>
  <c r="O29" i="2"/>
  <c r="N29" i="2"/>
  <c r="M29" i="2"/>
  <c r="L29" i="2"/>
  <c r="G46" i="1"/>
  <c r="G34" i="1" s="1"/>
  <c r="I46" i="1"/>
  <c r="I34" i="1" s="1"/>
  <c r="H46" i="1"/>
  <c r="H34" i="1" s="1"/>
  <c r="F46" i="1"/>
  <c r="F34" i="1" s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3" i="1"/>
  <c r="D33" i="1"/>
  <c r="E32" i="1"/>
  <c r="D32" i="1"/>
  <c r="I31" i="1"/>
  <c r="H31" i="1"/>
  <c r="G31" i="1"/>
  <c r="F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I7" i="1"/>
  <c r="H7" i="1"/>
  <c r="G7" i="1"/>
  <c r="F7" i="1"/>
  <c r="O46" i="1"/>
  <c r="O34" i="1" s="1"/>
  <c r="N46" i="1"/>
  <c r="N34" i="1" s="1"/>
  <c r="M36" i="1"/>
  <c r="M46" i="1"/>
  <c r="L46" i="1"/>
  <c r="L34" i="1" s="1"/>
  <c r="K45" i="1"/>
  <c r="J45" i="1"/>
  <c r="K44" i="1"/>
  <c r="J44" i="1"/>
  <c r="K43" i="1"/>
  <c r="J43" i="1"/>
  <c r="K42" i="1"/>
  <c r="J42" i="1"/>
  <c r="K41" i="1"/>
  <c r="J41" i="1"/>
  <c r="K40" i="1"/>
  <c r="J40" i="1"/>
  <c r="K39" i="1"/>
  <c r="J39" i="1"/>
  <c r="K38" i="1"/>
  <c r="J38" i="1"/>
  <c r="K37" i="1"/>
  <c r="J37" i="1"/>
  <c r="J36" i="1"/>
  <c r="K35" i="1"/>
  <c r="J35" i="1"/>
  <c r="K33" i="1"/>
  <c r="J33" i="1"/>
  <c r="K32" i="1"/>
  <c r="J32" i="1"/>
  <c r="O31" i="1"/>
  <c r="N31" i="1"/>
  <c r="M31" i="1"/>
  <c r="L31" i="1"/>
  <c r="K30" i="1"/>
  <c r="J30" i="1"/>
  <c r="K29" i="1"/>
  <c r="J29" i="1"/>
  <c r="K28" i="1"/>
  <c r="J28" i="1"/>
  <c r="K27" i="1"/>
  <c r="J27" i="1"/>
  <c r="K26" i="1"/>
  <c r="J26" i="1"/>
  <c r="K25" i="1"/>
  <c r="J25" i="1"/>
  <c r="K24" i="1"/>
  <c r="J24" i="1"/>
  <c r="K23" i="1"/>
  <c r="J23" i="1"/>
  <c r="K22" i="1"/>
  <c r="J22" i="1"/>
  <c r="K21" i="1"/>
  <c r="J21" i="1"/>
  <c r="K20" i="1"/>
  <c r="J20" i="1"/>
  <c r="K19" i="1"/>
  <c r="J19" i="1"/>
  <c r="K18" i="1"/>
  <c r="J18" i="1"/>
  <c r="K17" i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K8" i="1"/>
  <c r="J8" i="1"/>
  <c r="O7" i="1"/>
  <c r="O6" i="1" s="1"/>
  <c r="N7" i="1"/>
  <c r="M7" i="1"/>
  <c r="L7" i="1"/>
  <c r="U31" i="1"/>
  <c r="Q46" i="1"/>
  <c r="P46" i="1"/>
  <c r="Q45" i="1"/>
  <c r="P45" i="1"/>
  <c r="Q44" i="1"/>
  <c r="P44" i="1"/>
  <c r="Q43" i="1"/>
  <c r="P43" i="1"/>
  <c r="Q42" i="1"/>
  <c r="P42" i="1"/>
  <c r="Q41" i="1"/>
  <c r="P41" i="1"/>
  <c r="Q40" i="1"/>
  <c r="P40" i="1"/>
  <c r="Q39" i="1"/>
  <c r="P39" i="1"/>
  <c r="Q38" i="1"/>
  <c r="P38" i="1"/>
  <c r="Q37" i="1"/>
  <c r="P37" i="1"/>
  <c r="Q36" i="1"/>
  <c r="P36" i="1"/>
  <c r="Q35" i="1"/>
  <c r="P35" i="1"/>
  <c r="U34" i="1"/>
  <c r="T34" i="1"/>
  <c r="S34" i="1"/>
  <c r="R34" i="1"/>
  <c r="Q33" i="1"/>
  <c r="P33" i="1"/>
  <c r="Q32" i="1"/>
  <c r="P32" i="1"/>
  <c r="T31" i="1"/>
  <c r="S31" i="1"/>
  <c r="R31" i="1"/>
  <c r="Q30" i="1"/>
  <c r="P30" i="1"/>
  <c r="Q29" i="1"/>
  <c r="P29" i="1"/>
  <c r="Q28" i="1"/>
  <c r="P28" i="1"/>
  <c r="Q27" i="1"/>
  <c r="P27" i="1"/>
  <c r="Q26" i="1"/>
  <c r="P26" i="1"/>
  <c r="Q25" i="1"/>
  <c r="P25" i="1"/>
  <c r="Q24" i="1"/>
  <c r="P24" i="1"/>
  <c r="Q23" i="1"/>
  <c r="P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U7" i="1"/>
  <c r="T7" i="1"/>
  <c r="T6" i="1" s="1"/>
  <c r="S7" i="1"/>
  <c r="S6" i="1" s="1"/>
  <c r="R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V34" i="1" s="1"/>
  <c r="AA34" i="1"/>
  <c r="Z34" i="1"/>
  <c r="Y34" i="1"/>
  <c r="X34" i="1"/>
  <c r="W33" i="1"/>
  <c r="V33" i="1"/>
  <c r="W32" i="1"/>
  <c r="V32" i="1"/>
  <c r="AA31" i="1"/>
  <c r="Z31" i="1"/>
  <c r="Y31" i="1"/>
  <c r="X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AA7" i="1"/>
  <c r="Z7" i="1"/>
  <c r="Y7" i="1"/>
  <c r="X7" i="1"/>
  <c r="G6" i="1" l="1"/>
  <c r="H6" i="1"/>
  <c r="W34" i="1"/>
  <c r="Z6" i="1"/>
  <c r="AA6" i="1"/>
  <c r="P7" i="1"/>
  <c r="J31" i="1"/>
  <c r="K46" i="1"/>
  <c r="W31" i="1"/>
  <c r="K7" i="1"/>
  <c r="I6" i="1"/>
  <c r="N6" i="1"/>
  <c r="P34" i="1"/>
  <c r="X6" i="1"/>
  <c r="Q34" i="1"/>
  <c r="K31" i="1"/>
  <c r="D7" i="1"/>
  <c r="D31" i="1"/>
  <c r="Q7" i="1"/>
  <c r="Q6" i="1" s="1"/>
  <c r="P31" i="1"/>
  <c r="L6" i="1"/>
  <c r="E31" i="1"/>
  <c r="I29" i="2"/>
  <c r="M6" i="1"/>
  <c r="J46" i="1"/>
  <c r="F6" i="1"/>
  <c r="D29" i="2"/>
  <c r="D6" i="2"/>
  <c r="U6" i="1"/>
  <c r="E46" i="1"/>
  <c r="E34" i="1" s="1"/>
  <c r="R6" i="1"/>
  <c r="V31" i="1"/>
  <c r="M34" i="1"/>
  <c r="D46" i="1"/>
  <c r="D34" i="1" s="1"/>
  <c r="J29" i="2"/>
  <c r="E29" i="3"/>
  <c r="E42" i="3"/>
  <c r="E6" i="3"/>
  <c r="D42" i="3"/>
  <c r="D6" i="3"/>
  <c r="D29" i="3"/>
  <c r="J29" i="3"/>
  <c r="K6" i="3"/>
  <c r="V7" i="1"/>
  <c r="J7" i="1"/>
  <c r="J6" i="1" s="1"/>
  <c r="J6" i="2"/>
  <c r="E29" i="2"/>
  <c r="K29" i="3"/>
  <c r="J34" i="1"/>
  <c r="K6" i="2"/>
  <c r="E7" i="1"/>
  <c r="K42" i="3"/>
  <c r="J6" i="3"/>
  <c r="Y6" i="1"/>
  <c r="W7" i="1"/>
  <c r="W6" i="1" s="1"/>
  <c r="Q31" i="1"/>
  <c r="K29" i="2"/>
  <c r="E6" i="2"/>
  <c r="J42" i="3"/>
  <c r="K36" i="1"/>
  <c r="P6" i="1" l="1"/>
  <c r="E6" i="1"/>
  <c r="V6" i="1"/>
  <c r="D6" i="1"/>
  <c r="K6" i="1"/>
  <c r="K34" i="1"/>
</calcChain>
</file>

<file path=xl/sharedStrings.xml><?xml version="1.0" encoding="utf-8"?>
<sst xmlns="http://schemas.openxmlformats.org/spreadsheetml/2006/main" count="562" uniqueCount="146">
  <si>
    <t>項目名稱</t>
  </si>
  <si>
    <t>總計</t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</si>
  <si>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</si>
  <si>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</si>
  <si>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</si>
  <si>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</si>
  <si>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</si>
  <si>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</si>
  <si>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</si>
  <si>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</si>
  <si>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</si>
  <si>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</si>
  <si>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</si>
  <si>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</si>
  <si>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</si>
  <si>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</si>
  <si>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</si>
  <si>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</si>
  <si>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</si>
  <si>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</si>
  <si>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</si>
  <si>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</si>
  <si>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</si>
  <si>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金門縣</t>
  </si>
  <si>
    <t>連江縣</t>
  </si>
  <si>
    <t> </t>
  </si>
  <si>
    <t>件數</t>
    <phoneticPr fontId="2" type="noConversion"/>
  </si>
  <si>
    <t>金額</t>
    <phoneticPr fontId="2" type="noConversion"/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</si>
  <si>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</si>
  <si>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</si>
  <si>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</si>
  <si>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金馬地區</t>
    <phoneticPr fontId="2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</si>
  <si>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</si>
  <si>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</si>
  <si>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</si>
  <si>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</si>
  <si>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</si>
  <si>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</si>
  <si>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</si>
  <si>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</si>
  <si>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</si>
  <si>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</si>
  <si>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</si>
  <si>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</si>
  <si>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職業災害
失能給付
(件、元)</t>
    <phoneticPr fontId="2" type="noConversion"/>
  </si>
  <si>
    <t>縣
市
別</t>
    <phoneticPr fontId="1" type="noConversion"/>
  </si>
  <si>
    <t>件數</t>
    <phoneticPr fontId="2" type="noConversion"/>
  </si>
  <si>
    <t>金額</t>
    <phoneticPr fontId="2" type="noConversion"/>
  </si>
  <si>
    <t>新北市</t>
    <phoneticPr fontId="11" type="noConversion"/>
  </si>
  <si>
    <t>臺北市</t>
    <phoneticPr fontId="11" type="noConversion"/>
  </si>
  <si>
    <t>臺中市</t>
    <phoneticPr fontId="11" type="noConversion"/>
  </si>
  <si>
    <t>臺南市</t>
    <phoneticPr fontId="11" type="noConversion"/>
  </si>
  <si>
    <t>高雄市</t>
    <phoneticPr fontId="11" type="noConversion"/>
  </si>
  <si>
    <t>複分類
項目</t>
    <phoneticPr fontId="2" type="noConversion"/>
  </si>
  <si>
    <t>製造業</t>
  </si>
  <si>
    <t>營造業</t>
  </si>
  <si>
    <t>不動產業</t>
  </si>
  <si>
    <t>支援服務業</t>
  </si>
  <si>
    <t>教育服務業</t>
  </si>
  <si>
    <t>其他服務業</t>
  </si>
  <si>
    <t>複分類
項目</t>
    <phoneticPr fontId="2" type="noConversion"/>
  </si>
  <si>
    <t>件數</t>
    <phoneticPr fontId="2" type="noConversion"/>
  </si>
  <si>
    <t>金額</t>
    <phoneticPr fontId="2" type="noConversion"/>
  </si>
  <si>
    <t>縣
市
別</t>
    <phoneticPr fontId="1" type="noConversion"/>
  </si>
  <si>
    <t>新北市</t>
    <phoneticPr fontId="11" type="noConversion"/>
  </si>
  <si>
    <t>臺北市</t>
    <phoneticPr fontId="11" type="noConversion"/>
  </si>
  <si>
    <t>臺中市</t>
    <phoneticPr fontId="11" type="noConversion"/>
  </si>
  <si>
    <t>臺南市</t>
    <phoneticPr fontId="11" type="noConversion"/>
  </si>
  <si>
    <t>高雄市</t>
    <phoneticPr fontId="11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</si>
  <si>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</si>
  <si>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</si>
  <si>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行
業
別</t>
    <phoneticPr fontId="4" type="noConversion"/>
  </si>
  <si>
    <t>年
齡
組
別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</si>
  <si>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</si>
  <si>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</si>
  <si>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</si>
  <si>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</si>
  <si>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</si>
  <si>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</si>
  <si>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</si>
  <si>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</si>
  <si>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</si>
  <si>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</si>
  <si>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</si>
  <si>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電力及燃
氣供應業</t>
    <phoneticPr fontId="1" type="noConversion"/>
  </si>
  <si>
    <t>用水供應及
污染整治業</t>
    <phoneticPr fontId="1" type="noConversion"/>
  </si>
  <si>
    <t>資訊及通
訊傳播業</t>
    <phoneticPr fontId="1" type="noConversion"/>
  </si>
  <si>
    <t>專業科學及
技術服務業</t>
    <phoneticPr fontId="1" type="noConversion"/>
  </si>
  <si>
    <t>公共行政及
國防；強制
性社會安全</t>
    <phoneticPr fontId="1" type="noConversion"/>
  </si>
  <si>
    <t>醫療保健
及社會工
作服務業</t>
    <phoneticPr fontId="1" type="noConversion"/>
  </si>
  <si>
    <t>藝術娛樂及
休閒服務業</t>
    <phoneticPr fontId="1" type="noConversion"/>
  </si>
  <si>
    <t>農、林、
漁、牧業</t>
    <phoneticPr fontId="1" type="noConversion"/>
  </si>
  <si>
    <t>礦業及土
石採取業</t>
    <phoneticPr fontId="1" type="noConversion"/>
  </si>
  <si>
    <t>桃園市</t>
    <phoneticPr fontId="11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</si>
  <si>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</si>
  <si>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</si>
  <si>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t>女</t>
    <phoneticPr fontId="1" type="noConversion"/>
  </si>
  <si>
    <t>金額</t>
    <phoneticPr fontId="2" type="noConversion"/>
  </si>
  <si>
    <t>農、林、
漁、牧業</t>
    <phoneticPr fontId="1" type="noConversion"/>
  </si>
  <si>
    <t>用水供應及
污染整治業</t>
    <phoneticPr fontId="1" type="noConversion"/>
  </si>
  <si>
    <t>營建工程業</t>
    <phoneticPr fontId="14" type="noConversion"/>
  </si>
  <si>
    <t>批發及零售業</t>
    <phoneticPr fontId="1" type="noConversion"/>
  </si>
  <si>
    <t>運輸及倉儲業</t>
    <phoneticPr fontId="1" type="noConversion"/>
  </si>
  <si>
    <t>住宿及餐飲業</t>
    <phoneticPr fontId="1" type="noConversion"/>
  </si>
  <si>
    <t>金融及保險業</t>
    <phoneticPr fontId="1" type="noConversion"/>
  </si>
  <si>
    <t>公共行政及
國防；強制
性社會安全</t>
    <phoneticPr fontId="1" type="noConversion"/>
  </si>
  <si>
    <t>教育業</t>
    <phoneticPr fontId="14" type="noConversion"/>
  </si>
  <si>
    <t>醫療保健及社會工作服務業</t>
    <phoneticPr fontId="1" type="noConversion"/>
  </si>
  <si>
    <t>項目
名稱</t>
    <phoneticPr fontId="14" type="noConversion"/>
  </si>
  <si>
    <t>職業災害失能給付
(件、元)</t>
    <phoneticPr fontId="1" type="noConversion"/>
  </si>
  <si>
    <t>職業災害失能給付
(件、元)</t>
    <phoneticPr fontId="2" type="noConversion"/>
  </si>
  <si>
    <t>項目
名稱</t>
    <phoneticPr fontId="1" type="noConversion"/>
  </si>
  <si>
    <t>批發及零售業</t>
    <phoneticPr fontId="1" type="noConversion"/>
  </si>
  <si>
    <t>運輸及倉儲業</t>
    <phoneticPr fontId="1" type="noConversion"/>
  </si>
  <si>
    <t>住宿及餐飲業</t>
    <phoneticPr fontId="1" type="noConversion"/>
  </si>
  <si>
    <t>金融及保險業</t>
    <phoneticPr fontId="1" type="noConversion"/>
  </si>
  <si>
    <t>職業災害失能給付
(件、元)</t>
    <phoneticPr fontId="2" type="noConversion"/>
  </si>
  <si>
    <t>職業災害失能給付
(件、元)</t>
    <phoneticPr fontId="1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</si>
  <si>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</si>
  <si>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</si>
  <si>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t>勞工保險職業災害一次請領失能給付件數及金額
－按縣市、年齡組別及行業分</t>
    <phoneticPr fontId="2" type="noConversion"/>
  </si>
  <si>
    <t>勞工保險職業災害一次請領失能給付件數及金額
－按縣市及年齡組別分</t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</si>
  <si>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標楷體"/>
        <family val="4"/>
        <charset val="136"/>
      </rPr>
      <t>本表不含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年勞保條例修正新增之失能差額金及失能年金。</t>
    </r>
    <phoneticPr fontId="1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</si>
  <si>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</si>
  <si>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標楷體"/>
        <family val="4"/>
        <charset val="136"/>
      </rPr>
      <t>本表不含</t>
    </r>
    <r>
      <rPr>
        <sz val="12"/>
        <rFont val="標楷體"/>
        <family val="4"/>
        <charset val="136"/>
      </rPr>
      <t>失能差額金及失能年金。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</si>
  <si>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</t>
    </r>
    <r>
      <rPr>
        <sz val="12"/>
        <rFont val="標楷體"/>
        <family val="4"/>
        <charset val="136"/>
      </rPr>
      <t>失能差額金及失能年金。</t>
    </r>
    <r>
      <rPr>
        <sz val="12"/>
        <rFont val="Times New Roman"/>
        <family val="1"/>
      </rPr>
      <t xml:space="preserve">
</t>
    </r>
    <r>
      <rPr>
        <sz val="12"/>
        <rFont val="標楷體"/>
        <family val="4"/>
        <charset val="136"/>
      </rPr>
      <t>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
　　　依改制後縣市別編製。</t>
    </r>
    <phoneticPr fontId="1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</si>
  <si>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</si>
  <si>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</si>
  <si>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t>出版影音及
資通訊業</t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</si>
  <si>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標楷體"/>
        <family val="4"/>
        <charset val="136"/>
      </rPr>
      <t>本表不含失能差額金及失能年金。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</si>
  <si>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標楷體"/>
        <family val="4"/>
        <charset val="136"/>
      </rPr>
      <t>本表不含失能差額金及失能年金。</t>
    </r>
    <phoneticPr fontId="1" type="noConversion"/>
  </si>
  <si>
    <t>職業災害
失能給付
(件、元)</t>
    <phoneticPr fontId="2" type="noConversion"/>
  </si>
  <si>
    <t>職業災害
失能給付
(件、元)</t>
    <phoneticPr fontId="2" type="noConversion"/>
  </si>
  <si>
    <t>職業災害
失能給付
(件、元)</t>
    <phoneticPr fontId="1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</si>
  <si>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</si>
  <si>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phoneticPr fontId="2" type="noConversion"/>
  </si>
  <si>
    <t>勞工保險職業災害失能一次金給付－按縣市、年齡組別及行業分</t>
    <phoneticPr fontId="2" type="noConversion"/>
  </si>
  <si>
    <t>其他
(特別加保者)</t>
    <phoneticPr fontId="1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</si>
  <si>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月實施，原勞工保險之
　　　職業災害保險給付同時改列於勞工職業災害保險報表項下。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本表不含失能差額金及失能年金。
　　</t>
    </r>
    <r>
      <rPr>
        <sz val="12"/>
        <rFont val="Times New Roman"/>
        <family val="1"/>
      </rPr>
      <t>3.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</si>
  <si>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</si>
  <si>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t>勞工職業災害保險失能一次金給付
－按縣市、年齡組別及行業分</t>
    <phoneticPr fontId="2" type="noConversion"/>
  </si>
  <si>
    <r>
      <rPr>
        <sz val="11.5"/>
        <rFont val="標楷體"/>
        <family val="4"/>
        <charset val="136"/>
      </rPr>
      <t>註：</t>
    </r>
    <r>
      <rPr>
        <sz val="11.5"/>
        <rFont val="Times New Roman"/>
        <family val="4"/>
      </rPr>
      <t>1</t>
    </r>
    <r>
      <rPr>
        <sz val="11.5"/>
        <rFont val="Times New Roman"/>
        <family val="1"/>
      </rPr>
      <t xml:space="preserve">. </t>
    </r>
    <r>
      <rPr>
        <sz val="11.5"/>
        <rFont val="標楷體"/>
        <family val="4"/>
        <charset val="136"/>
      </rPr>
      <t>本表不含失能差額金及失能年金。
　　</t>
    </r>
    <r>
      <rPr>
        <sz val="11.5"/>
        <rFont val="Times New Roman"/>
        <family val="4"/>
      </rPr>
      <t>2</t>
    </r>
    <r>
      <rPr>
        <sz val="11.5"/>
        <rFont val="Times New Roman"/>
        <family val="1"/>
      </rPr>
      <t>. 110~112</t>
    </r>
    <r>
      <rPr>
        <sz val="11.5"/>
        <rFont val="標楷體"/>
        <family val="4"/>
        <charset val="136"/>
      </rPr>
      <t>年行業別係依「行業統計分類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第</t>
    </r>
    <r>
      <rPr>
        <sz val="11.5"/>
        <rFont val="Times New Roman"/>
        <family val="1"/>
      </rPr>
      <t>11</t>
    </r>
    <r>
      <rPr>
        <sz val="11.5"/>
        <rFont val="標楷體"/>
        <family val="4"/>
        <charset val="136"/>
      </rPr>
      <t>次修正</t>
    </r>
    <r>
      <rPr>
        <sz val="11.5"/>
        <rFont val="Times New Roman"/>
        <family val="1"/>
      </rPr>
      <t>)</t>
    </r>
    <r>
      <rPr>
        <sz val="11.5"/>
        <rFont val="標楷體"/>
        <family val="4"/>
        <charset val="136"/>
      </rPr>
      <t>」編製。
　　</t>
    </r>
    <r>
      <rPr>
        <sz val="11.5"/>
        <rFont val="Times New Roman"/>
        <family val="4"/>
      </rPr>
      <t>3</t>
    </r>
    <r>
      <rPr>
        <sz val="11.5"/>
        <rFont val="Times New Roman"/>
        <family val="1"/>
      </rPr>
      <t xml:space="preserve">. </t>
    </r>
    <r>
      <rPr>
        <sz val="11.5"/>
        <rFont val="標楷體"/>
        <family val="4"/>
        <charset val="136"/>
      </rPr>
      <t>縣市「其他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特別加保者</t>
    </r>
    <r>
      <rPr>
        <sz val="11.5"/>
        <rFont val="Times New Roman"/>
        <family val="1"/>
      </rPr>
      <t>)</t>
    </r>
    <r>
      <rPr>
        <sz val="11.5"/>
        <rFont val="標楷體"/>
        <family val="4"/>
        <charset val="136"/>
      </rPr>
      <t>」係指依勞工職業災害保險及保護
　　　法第</t>
    </r>
    <r>
      <rPr>
        <sz val="11.5"/>
        <rFont val="Times New Roman"/>
        <family val="1"/>
      </rPr>
      <t>10</t>
    </r>
    <r>
      <rPr>
        <sz val="11.5"/>
        <rFont val="標楷體"/>
        <family val="4"/>
        <charset val="136"/>
      </rPr>
      <t>條規定參加保險者，此項被保險人無地區資料。</t>
    </r>
    <phoneticPr fontId="1" type="noConversion"/>
  </si>
  <si>
    <r>
      <rPr>
        <sz val="11.5"/>
        <rFont val="標楷體"/>
        <family val="4"/>
        <charset val="136"/>
      </rPr>
      <t>註：</t>
    </r>
    <r>
      <rPr>
        <sz val="11.5"/>
        <rFont val="Times New Roman"/>
        <family val="1"/>
      </rPr>
      <t xml:space="preserve">1. </t>
    </r>
    <r>
      <rPr>
        <sz val="11.5"/>
        <rFont val="標楷體"/>
        <family val="4"/>
        <charset val="136"/>
      </rPr>
      <t>勞工職業災害保險及保護法自</t>
    </r>
    <r>
      <rPr>
        <sz val="11.5"/>
        <rFont val="Times New Roman"/>
        <family val="1"/>
      </rPr>
      <t>111</t>
    </r>
    <r>
      <rPr>
        <sz val="11.5"/>
        <rFont val="標楷體"/>
        <family val="4"/>
        <charset val="136"/>
      </rPr>
      <t>年</t>
    </r>
    <r>
      <rPr>
        <sz val="11.5"/>
        <rFont val="Times New Roman"/>
        <family val="1"/>
      </rPr>
      <t>5</t>
    </r>
    <r>
      <rPr>
        <sz val="11.5"/>
        <rFont val="標楷體"/>
        <family val="4"/>
        <charset val="136"/>
      </rPr>
      <t>月實施，本表統計資料
　　　同時編列。
　　</t>
    </r>
    <r>
      <rPr>
        <sz val="11.5"/>
        <rFont val="Times New Roman"/>
        <family val="1"/>
      </rPr>
      <t xml:space="preserve">2. </t>
    </r>
    <r>
      <rPr>
        <sz val="11.5"/>
        <rFont val="標楷體"/>
        <family val="4"/>
        <charset val="136"/>
      </rPr>
      <t>本表不含失能差額金及失能年金。
　　</t>
    </r>
    <r>
      <rPr>
        <sz val="11.5"/>
        <rFont val="Times New Roman"/>
        <family val="1"/>
      </rPr>
      <t>3. 110~112</t>
    </r>
    <r>
      <rPr>
        <sz val="11.5"/>
        <rFont val="標楷體"/>
        <family val="4"/>
        <charset val="136"/>
      </rPr>
      <t>年行業別係依「行業統計分類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第</t>
    </r>
    <r>
      <rPr>
        <sz val="11.5"/>
        <rFont val="Times New Roman"/>
        <family val="1"/>
      </rPr>
      <t>11</t>
    </r>
    <r>
      <rPr>
        <sz val="11.5"/>
        <rFont val="標楷體"/>
        <family val="4"/>
        <charset val="136"/>
      </rPr>
      <t>次修正</t>
    </r>
    <r>
      <rPr>
        <sz val="11.5"/>
        <rFont val="Times New Roman"/>
        <family val="1"/>
      </rPr>
      <t>)</t>
    </r>
    <r>
      <rPr>
        <sz val="11.5"/>
        <rFont val="標楷體"/>
        <family val="4"/>
        <charset val="136"/>
      </rPr>
      <t>」編製。
　　</t>
    </r>
    <r>
      <rPr>
        <sz val="11.5"/>
        <rFont val="Times New Roman"/>
        <family val="1"/>
      </rPr>
      <t xml:space="preserve">4. </t>
    </r>
    <r>
      <rPr>
        <sz val="11.5"/>
        <rFont val="標楷體"/>
        <family val="4"/>
        <charset val="136"/>
      </rPr>
      <t>縣市「其他</t>
    </r>
    <r>
      <rPr>
        <sz val="11.5"/>
        <rFont val="Times New Roman"/>
        <family val="1"/>
      </rPr>
      <t>(</t>
    </r>
    <r>
      <rPr>
        <sz val="11.5"/>
        <rFont val="標楷體"/>
        <family val="4"/>
        <charset val="136"/>
      </rPr>
      <t>特別加保者</t>
    </r>
    <r>
      <rPr>
        <sz val="11.5"/>
        <rFont val="Times New Roman"/>
        <family val="1"/>
      </rPr>
      <t>)</t>
    </r>
    <r>
      <rPr>
        <sz val="11.5"/>
        <rFont val="標楷體"/>
        <family val="4"/>
        <charset val="136"/>
      </rPr>
      <t>」係指依勞工職業災害保險及保護
　　　法第</t>
    </r>
    <r>
      <rPr>
        <sz val="11.5"/>
        <rFont val="Times New Roman"/>
        <family val="1"/>
      </rPr>
      <t>10</t>
    </r>
    <r>
      <rPr>
        <sz val="11.5"/>
        <rFont val="標楷體"/>
        <family val="4"/>
        <charset val="136"/>
      </rPr>
      <t>條規定參加保險者，此項被保險人無地區資料。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</si>
  <si>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本表不含失能差額金及失能年金。
　　</t>
    </r>
    <r>
      <rPr>
        <sz val="12"/>
        <rFont val="Times New Roman"/>
        <family val="1"/>
      </rPr>
      <t>2.105~109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</si>
  <si>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本表不含失能差額金及失能年金。
　　</t>
    </r>
    <r>
      <rPr>
        <sz val="12"/>
        <rFont val="Times New Roman"/>
        <family val="1"/>
      </rPr>
      <t>2.110</t>
    </r>
    <r>
      <rPr>
        <sz val="12"/>
        <rFont val="標楷體"/>
        <family val="4"/>
        <charset val="136"/>
      </rPr>
      <t>年起行業別係依「行業統計分類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」編製，
</t>
    </r>
    <r>
      <rPr>
        <sz val="12"/>
        <rFont val="新細明體"/>
        <family val="4"/>
        <charset val="136"/>
      </rPr>
      <t xml:space="preserve">　　   </t>
    </r>
    <r>
      <rPr>
        <sz val="12"/>
        <rFont val="標楷體"/>
        <family val="4"/>
        <charset val="136"/>
      </rPr>
      <t xml:space="preserve">「出版影音及資通訊業」為原「出版、影音製作、傳播及資
</t>
    </r>
    <r>
      <rPr>
        <sz val="12"/>
        <rFont val="新細明體"/>
        <family val="1"/>
        <charset val="136"/>
      </rPr>
      <t xml:space="preserve">　　   </t>
    </r>
    <r>
      <rPr>
        <sz val="12"/>
        <rFont val="標楷體"/>
        <family val="4"/>
        <charset val="136"/>
      </rPr>
      <t>通訊服務業」。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</si>
  <si>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本表不含失能差額金及失能年金。
　　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
　　</t>
    </r>
    <r>
      <rPr>
        <sz val="12"/>
        <rFont val="新細明體"/>
        <family val="4"/>
        <charset val="136"/>
      </rPr>
      <t xml:space="preserve">   </t>
    </r>
    <r>
      <rPr>
        <sz val="12"/>
        <rFont val="標楷體"/>
        <family val="4"/>
        <charset val="136"/>
      </rPr>
      <t>市別編製。</t>
    </r>
    <r>
      <rPr>
        <sz val="12"/>
        <rFont val="Times New Roman"/>
        <family val="4"/>
      </rPr>
      <t xml:space="preserve">
</t>
    </r>
    <r>
      <rPr>
        <sz val="12"/>
        <rFont val="新細明體"/>
        <family val="4"/>
        <charset val="136"/>
      </rPr>
      <t>　　</t>
    </r>
    <r>
      <rPr>
        <sz val="12"/>
        <rFont val="Times New Roman"/>
        <family val="1"/>
      </rPr>
      <t>3.102~104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</si>
</sst>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22"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name val="Times New Roman"/>
      <family val="1"/>
    </font>
    <font>
      <sz val="12"/>
      <name val="細明體"/>
      <family val="3"/>
      <charset val="136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4"/>
      <charset val="136"/>
    </font>
    <font>
      <sz val="11.5"/>
      <name val="Times New Roman"/>
      <family val="4"/>
      <charset val="136"/>
    </font>
    <font>
      <sz val="11.5"/>
      <name val="標楷體"/>
      <family val="4"/>
      <charset val="136"/>
    </font>
    <font>
      <sz val="11.5"/>
      <name val="Times New Roman"/>
      <family val="4"/>
    </font>
    <font>
      <sz val="11.5"/>
      <name val="Times New Roman"/>
      <family val="1"/>
    </font>
    <font>
      <sz val="12"/>
      <name val="新細明體"/>
      <family val="4"/>
      <charset val="136"/>
    </font>
    <font>
      <sz val="12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176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Continuous" vertical="top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176" fontId="10" fillId="0" borderId="4" xfId="0" applyNumberFormat="1" applyFont="1" applyBorder="1" applyAlignment="1">
      <alignment vertical="center"/>
    </xf>
    <xf numFmtId="176" fontId="10" fillId="0" borderId="2" xfId="0" applyNumberFormat="1" applyFont="1" applyBorder="1" applyAlignment="1">
      <alignment vertical="center"/>
    </xf>
    <xf numFmtId="176" fontId="10" fillId="0" borderId="5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 wrapText="1"/>
    </xf>
    <xf numFmtId="177" fontId="9" fillId="0" borderId="1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177" fontId="10" fillId="0" borderId="1" xfId="0" applyNumberFormat="1" applyFont="1" applyBorder="1" applyAlignment="1">
      <alignment vertical="center"/>
    </xf>
    <xf numFmtId="177" fontId="10" fillId="0" borderId="4" xfId="0" applyNumberFormat="1" applyFont="1" applyBorder="1" applyAlignment="1">
      <alignment vertical="center"/>
    </xf>
    <xf numFmtId="177" fontId="10" fillId="0" borderId="2" xfId="0" applyNumberFormat="1" applyFont="1" applyBorder="1" applyAlignment="1">
      <alignment vertical="center"/>
    </xf>
    <xf numFmtId="177" fontId="10" fillId="0" borderId="5" xfId="0" applyNumberFormat="1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vertical="top"/>
    </xf>
    <xf numFmtId="0" fontId="7" fillId="0" borderId="3" xfId="0" applyFont="1" applyBorder="1" applyAlignment="1">
      <alignment vertical="top"/>
    </xf>
    <xf numFmtId="0" fontId="4" fillId="0" borderId="11" xfId="0" applyNumberFormat="1" applyFont="1" applyBorder="1" applyAlignment="1">
      <alignment horizontal="center" vertical="center"/>
    </xf>
    <xf numFmtId="177" fontId="9" fillId="0" borderId="11" xfId="0" applyNumberFormat="1" applyFont="1" applyBorder="1" applyAlignment="1">
      <alignment vertical="center"/>
    </xf>
    <xf numFmtId="177" fontId="10" fillId="0" borderId="11" xfId="0" applyNumberFormat="1" applyFont="1" applyBorder="1" applyAlignment="1">
      <alignment vertical="center"/>
    </xf>
    <xf numFmtId="177" fontId="10" fillId="0" borderId="15" xfId="0" applyNumberFormat="1" applyFont="1" applyBorder="1" applyAlignment="1">
      <alignment vertical="center"/>
    </xf>
    <xf numFmtId="176" fontId="9" fillId="0" borderId="11" xfId="0" applyNumberFormat="1" applyFont="1" applyBorder="1" applyAlignment="1">
      <alignment vertical="center"/>
    </xf>
    <xf numFmtId="176" fontId="10" fillId="0" borderId="11" xfId="0" applyNumberFormat="1" applyFont="1" applyBorder="1" applyAlignment="1">
      <alignment vertical="center"/>
    </xf>
    <xf numFmtId="176" fontId="10" fillId="0" borderId="15" xfId="0" applyNumberFormat="1" applyFont="1" applyBorder="1" applyAlignment="1">
      <alignment vertical="center"/>
    </xf>
    <xf numFmtId="177" fontId="9" fillId="2" borderId="1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177" fontId="9" fillId="2" borderId="4" xfId="0" applyNumberFormat="1" applyFont="1" applyFill="1" applyBorder="1" applyAlignment="1">
      <alignment vertical="center"/>
    </xf>
    <xf numFmtId="177" fontId="10" fillId="2" borderId="1" xfId="0" applyNumberFormat="1" applyFont="1" applyFill="1" applyBorder="1" applyAlignment="1">
      <alignment vertical="center"/>
    </xf>
    <xf numFmtId="177" fontId="10" fillId="2" borderId="4" xfId="0" applyNumberFormat="1" applyFont="1" applyFill="1" applyBorder="1" applyAlignment="1">
      <alignment vertical="center"/>
    </xf>
    <xf numFmtId="177" fontId="10" fillId="2" borderId="2" xfId="0" applyNumberFormat="1" applyFont="1" applyFill="1" applyBorder="1" applyAlignment="1">
      <alignment vertical="center"/>
    </xf>
    <xf numFmtId="177" fontId="10" fillId="2" borderId="5" xfId="0" applyNumberFormat="1" applyFont="1" applyFill="1" applyBorder="1" applyAlignment="1">
      <alignment vertical="center"/>
    </xf>
    <xf numFmtId="0" fontId="4" fillId="2" borderId="11" xfId="0" applyNumberFormat="1" applyFont="1" applyFill="1" applyBorder="1" applyAlignment="1">
      <alignment horizontal="center" vertical="center"/>
    </xf>
    <xf numFmtId="177" fontId="9" fillId="2" borderId="11" xfId="0" applyNumberFormat="1" applyFont="1" applyFill="1" applyBorder="1" applyAlignment="1">
      <alignment vertical="center"/>
    </xf>
    <xf numFmtId="177" fontId="10" fillId="2" borderId="11" xfId="0" applyNumberFormat="1" applyFont="1" applyFill="1" applyBorder="1" applyAlignment="1">
      <alignment vertical="center"/>
    </xf>
    <xf numFmtId="177" fontId="10" fillId="2" borderId="15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4" xfId="0" applyNumberFormat="1" applyFont="1" applyFill="1" applyBorder="1" applyAlignment="1">
      <alignment vertical="center"/>
    </xf>
    <xf numFmtId="176" fontId="10" fillId="2" borderId="1" xfId="0" applyNumberFormat="1" applyFont="1" applyFill="1" applyBorder="1" applyAlignment="1">
      <alignment vertical="center"/>
    </xf>
    <xf numFmtId="176" fontId="10" fillId="2" borderId="4" xfId="0" applyNumberFormat="1" applyFont="1" applyFill="1" applyBorder="1" applyAlignment="1">
      <alignment vertical="center"/>
    </xf>
    <xf numFmtId="176" fontId="10" fillId="2" borderId="2" xfId="0" applyNumberFormat="1" applyFont="1" applyFill="1" applyBorder="1" applyAlignment="1">
      <alignment vertical="center"/>
    </xf>
    <xf numFmtId="176" fontId="10" fillId="2" borderId="5" xfId="0" applyNumberFormat="1" applyFont="1" applyFill="1" applyBorder="1" applyAlignment="1">
      <alignment vertical="center"/>
    </xf>
    <xf numFmtId="176" fontId="9" fillId="2" borderId="11" xfId="0" applyNumberFormat="1" applyFont="1" applyFill="1" applyBorder="1" applyAlignment="1">
      <alignment vertical="center"/>
    </xf>
    <xf numFmtId="176" fontId="10" fillId="2" borderId="11" xfId="0" applyNumberFormat="1" applyFont="1" applyFill="1" applyBorder="1" applyAlignment="1">
      <alignment vertical="center"/>
    </xf>
    <xf numFmtId="176" fontId="10" fillId="2" borderId="15" xfId="0" applyNumberFormat="1" applyFont="1" applyFill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4" xfId="0" applyNumberFormat="1" applyFont="1" applyFill="1" applyBorder="1" applyAlignment="1">
      <alignment vertical="center"/>
    </xf>
    <xf numFmtId="177" fontId="10" fillId="0" borderId="11" xfId="0" applyNumberFormat="1" applyFont="1" applyFill="1" applyBorder="1" applyAlignment="1">
      <alignment vertical="center"/>
    </xf>
    <xf numFmtId="177" fontId="10" fillId="0" borderId="1" xfId="0" applyNumberFormat="1" applyFont="1" applyFill="1" applyBorder="1" applyAlignment="1">
      <alignment vertical="center"/>
    </xf>
    <xf numFmtId="177" fontId="10" fillId="0" borderId="4" xfId="0" applyNumberFormat="1" applyFont="1" applyFill="1" applyBorder="1" applyAlignment="1">
      <alignment vertical="center"/>
    </xf>
    <xf numFmtId="177" fontId="10" fillId="0" borderId="15" xfId="0" applyNumberFormat="1" applyFont="1" applyFill="1" applyBorder="1" applyAlignment="1">
      <alignment vertical="center"/>
    </xf>
    <xf numFmtId="177" fontId="10" fillId="0" borderId="2" xfId="0" applyNumberFormat="1" applyFont="1" applyFill="1" applyBorder="1" applyAlignment="1">
      <alignment vertical="center"/>
    </xf>
    <xf numFmtId="177" fontId="10" fillId="0" borderId="5" xfId="0" applyNumberFormat="1" applyFont="1" applyFill="1" applyBorder="1" applyAlignment="1">
      <alignment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6" fillId="0" borderId="3" xfId="0" applyFont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0" fontId="4" fillId="0" borderId="11" xfId="0" applyFont="1" applyBorder="1" applyAlignment="1">
      <alignment horizontal="center" vertical="top" wrapText="1"/>
    </xf>
    <xf numFmtId="0" fontId="0" fillId="0" borderId="11" xfId="0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0" fillId="0" borderId="1" xfId="0" applyBorder="1"/>
    <xf numFmtId="0" fontId="0" fillId="0" borderId="11" xfId="0" applyBorder="1" applyAlignment="1"/>
    <xf numFmtId="0" fontId="0" fillId="0" borderId="1" xfId="0" applyBorder="1" applyAlignment="1">
      <alignment horizontal="center" vertical="top"/>
    </xf>
    <xf numFmtId="0" fontId="0" fillId="0" borderId="11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4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Border="1" applyAlignment="1">
      <alignment horizontal="center" vertical="center"/>
    </xf>
    <xf numFmtId="0" fontId="4" fillId="0" borderId="12" xfId="0" applyNumberFormat="1" applyFont="1" applyBorder="1" applyAlignment="1">
      <alignment horizontal="center" vertical="center" wrapText="1"/>
    </xf>
    <xf numFmtId="0" fontId="0" fillId="0" borderId="3" xfId="0" applyNumberFormat="1" applyBorder="1" applyAlignment="1">
      <alignment wrapText="1"/>
    </xf>
    <xf numFmtId="0" fontId="0" fillId="0" borderId="13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wrapText="1"/>
    </xf>
    <xf numFmtId="0" fontId="0" fillId="0" borderId="14" xfId="0" applyNumberFormat="1" applyBorder="1" applyAlignment="1">
      <alignment horizontal="center" vertical="center" wrapText="1"/>
    </xf>
    <xf numFmtId="0" fontId="0" fillId="0" borderId="18" xfId="0" applyNumberFormat="1" applyBorder="1" applyAlignment="1">
      <alignment wrapText="1"/>
    </xf>
    <xf numFmtId="0" fontId="7" fillId="2" borderId="10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15" fillId="0" borderId="3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6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15" fillId="0" borderId="3" xfId="0" applyFont="1" applyFill="1" applyBorder="1" applyAlignment="1">
      <alignment vertical="top" wrapText="1"/>
    </xf>
    <xf numFmtId="0" fontId="7" fillId="0" borderId="3" xfId="0" applyFont="1" applyFill="1" applyBorder="1" applyAlignment="1">
      <alignment vertical="top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top" wrapText="1"/>
    </xf>
    <xf numFmtId="0" fontId="0" fillId="0" borderId="15" xfId="0" applyBorder="1" applyAlignment="1"/>
    <xf numFmtId="0" fontId="4" fillId="0" borderId="10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wrapText="1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63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5" style="4" customWidth="1"/>
    <col min="2" max="2" width="4.625" style="4" customWidth="1"/>
    <col min="3" max="3" width="14.75" style="6" customWidth="1"/>
    <col min="4" max="4" width="8.25" style="2" customWidth="1"/>
    <col min="5" max="5" width="12.625" style="2" customWidth="1"/>
    <col min="6" max="6" width="8.25" style="2" customWidth="1"/>
    <col min="7" max="7" width="12.625" style="2" customWidth="1"/>
    <col min="8" max="8" width="8.25" style="2" customWidth="1"/>
    <col min="9" max="9" width="12.625" style="2" customWidth="1"/>
    <col min="10" max="10" width="8.25" style="2" customWidth="1"/>
    <col min="11" max="11" width="12.625" style="2" customWidth="1"/>
    <col min="12" max="12" width="8.25" style="2" customWidth="1"/>
    <col min="13" max="13" width="12.625" style="2" customWidth="1"/>
    <col min="14" max="14" width="8.25" style="2" customWidth="1"/>
    <col min="15" max="15" width="12.625" style="2" customWidth="1"/>
    <col min="16" max="16" width="14.625" style="2" customWidth="1"/>
    <col min="17" max="17" width="9.625" style="2" customWidth="1"/>
    <col min="18" max="18" width="14.625" style="2" customWidth="1"/>
    <col min="19" max="19" width="9.625" style="2" customWidth="1"/>
    <col min="20" max="20" width="14.625" style="2" customWidth="1"/>
    <col min="21" max="16384" width="9" style="2"/>
  </cols>
  <sheetData>
    <row r="1" spans="1:20" s="27" customFormat="1" ht="42" customHeight="1">
      <c r="A1" s="96"/>
      <c r="B1" s="97"/>
      <c r="C1" s="97"/>
      <c r="D1" s="101" t="s">
        <v>140</v>
      </c>
      <c r="E1" s="101"/>
      <c r="F1" s="101"/>
      <c r="G1" s="101"/>
      <c r="H1" s="101"/>
      <c r="I1" s="101"/>
      <c r="J1" s="101" t="s">
        <v>140</v>
      </c>
      <c r="K1" s="101"/>
      <c r="L1" s="101"/>
      <c r="M1" s="101"/>
      <c r="N1" s="101"/>
      <c r="O1" s="101"/>
    </row>
    <row r="2" spans="1:20" ht="18" customHeight="1" thickBot="1"/>
    <row r="3" spans="1:20" s="6" customFormat="1" ht="22.9" customHeight="1">
      <c r="A3" s="114" t="s">
        <v>108</v>
      </c>
      <c r="B3" s="116" t="s">
        <v>53</v>
      </c>
      <c r="C3" s="117"/>
      <c r="D3" s="129" t="s">
        <v>139</v>
      </c>
      <c r="E3" s="130"/>
      <c r="F3" s="130"/>
      <c r="G3" s="130"/>
      <c r="H3" s="130"/>
      <c r="I3" s="131"/>
      <c r="J3" s="122" t="s">
        <v>135</v>
      </c>
      <c r="K3" s="123"/>
      <c r="L3" s="123"/>
      <c r="M3" s="123"/>
      <c r="N3" s="123"/>
      <c r="O3" s="124"/>
    </row>
    <row r="4" spans="1:20" s="3" customFormat="1" ht="22.9" customHeight="1">
      <c r="A4" s="115"/>
      <c r="B4" s="118"/>
      <c r="C4" s="119"/>
      <c r="D4" s="132" t="s">
        <v>81</v>
      </c>
      <c r="E4" s="133"/>
      <c r="F4" s="134" t="s">
        <v>82</v>
      </c>
      <c r="G4" s="133"/>
      <c r="H4" s="134" t="s">
        <v>83</v>
      </c>
      <c r="I4" s="135"/>
      <c r="J4" s="125" t="s">
        <v>81</v>
      </c>
      <c r="K4" s="126"/>
      <c r="L4" s="127" t="s">
        <v>82</v>
      </c>
      <c r="M4" s="126"/>
      <c r="N4" s="127" t="s">
        <v>83</v>
      </c>
      <c r="O4" s="128"/>
    </row>
    <row r="5" spans="1:20" ht="22.9" customHeight="1">
      <c r="A5" s="115"/>
      <c r="B5" s="120"/>
      <c r="C5" s="121"/>
      <c r="D5" s="81" t="s">
        <v>26</v>
      </c>
      <c r="E5" s="82" t="s">
        <v>27</v>
      </c>
      <c r="F5" s="82" t="s">
        <v>26</v>
      </c>
      <c r="G5" s="82" t="s">
        <v>27</v>
      </c>
      <c r="H5" s="82" t="s">
        <v>26</v>
      </c>
      <c r="I5" s="83" t="s">
        <v>27</v>
      </c>
      <c r="J5" s="98" t="s">
        <v>26</v>
      </c>
      <c r="K5" s="99" t="s">
        <v>27</v>
      </c>
      <c r="L5" s="99" t="s">
        <v>26</v>
      </c>
      <c r="M5" s="99" t="s">
        <v>27</v>
      </c>
      <c r="N5" s="99" t="s">
        <v>26</v>
      </c>
      <c r="O5" s="100" t="s">
        <v>27</v>
      </c>
    </row>
    <row r="6" spans="1:20" ht="24.6" customHeight="1">
      <c r="A6" s="104" t="s">
        <v>44</v>
      </c>
      <c r="B6" s="106" t="s">
        <v>63</v>
      </c>
      <c r="C6" s="65" t="s">
        <v>1</v>
      </c>
      <c r="D6" s="84">
        <f t="shared" ref="D6:I6" si="0">SUM(D7:D29)</f>
        <v>1729</v>
      </c>
      <c r="E6" s="85">
        <f t="shared" si="0"/>
        <v>645969542</v>
      </c>
      <c r="F6" s="85">
        <f t="shared" si="0"/>
        <v>1316</v>
      </c>
      <c r="G6" s="85">
        <f t="shared" si="0"/>
        <v>527103368</v>
      </c>
      <c r="H6" s="85">
        <f t="shared" si="0"/>
        <v>413</v>
      </c>
      <c r="I6" s="86">
        <f t="shared" si="0"/>
        <v>118866174</v>
      </c>
      <c r="J6" s="49">
        <f t="shared" ref="J6:O6" si="1">SUM(J7:J29)</f>
        <v>1133</v>
      </c>
      <c r="K6" s="40">
        <f t="shared" si="1"/>
        <v>380740304</v>
      </c>
      <c r="L6" s="40">
        <f t="shared" si="1"/>
        <v>878</v>
      </c>
      <c r="M6" s="40">
        <f t="shared" si="1"/>
        <v>309363935</v>
      </c>
      <c r="N6" s="40">
        <f t="shared" si="1"/>
        <v>255</v>
      </c>
      <c r="O6" s="43">
        <f t="shared" si="1"/>
        <v>71376369</v>
      </c>
      <c r="P6" s="5"/>
      <c r="Q6" s="5"/>
      <c r="R6" s="5"/>
      <c r="S6" s="5"/>
      <c r="T6" s="5"/>
    </row>
    <row r="7" spans="1:20" ht="24.6" customHeight="1">
      <c r="A7" s="104"/>
      <c r="B7" s="107"/>
      <c r="C7" s="65" t="s">
        <v>48</v>
      </c>
      <c r="D7" s="84">
        <f t="shared" ref="D7:D29" si="2">F7+H7</f>
        <v>191</v>
      </c>
      <c r="E7" s="85">
        <f t="shared" ref="E7:E29" si="3">G7+I7</f>
        <v>75357700</v>
      </c>
      <c r="F7" s="85">
        <v>154</v>
      </c>
      <c r="G7" s="85">
        <v>64379321</v>
      </c>
      <c r="H7" s="85">
        <v>37</v>
      </c>
      <c r="I7" s="86">
        <v>10978379</v>
      </c>
      <c r="J7" s="49">
        <f t="shared" ref="J7:K29" si="4">L7+N7</f>
        <v>143</v>
      </c>
      <c r="K7" s="40">
        <f t="shared" si="4"/>
        <v>49891011</v>
      </c>
      <c r="L7" s="40">
        <v>116</v>
      </c>
      <c r="M7" s="40">
        <v>40350481</v>
      </c>
      <c r="N7" s="40">
        <v>27</v>
      </c>
      <c r="O7" s="43">
        <v>9540530</v>
      </c>
      <c r="P7" s="5"/>
      <c r="Q7" s="5"/>
      <c r="R7" s="5"/>
      <c r="S7" s="5"/>
      <c r="T7" s="5"/>
    </row>
    <row r="8" spans="1:20" ht="24.6" customHeight="1">
      <c r="A8" s="104"/>
      <c r="B8" s="107"/>
      <c r="C8" s="65" t="s">
        <v>65</v>
      </c>
      <c r="D8" s="84">
        <f t="shared" si="2"/>
        <v>170</v>
      </c>
      <c r="E8" s="85">
        <f t="shared" si="3"/>
        <v>69913020</v>
      </c>
      <c r="F8" s="85">
        <v>132</v>
      </c>
      <c r="G8" s="85">
        <v>59251300</v>
      </c>
      <c r="H8" s="85">
        <v>38</v>
      </c>
      <c r="I8" s="86">
        <v>10661720</v>
      </c>
      <c r="J8" s="49">
        <f t="shared" si="4"/>
        <v>117</v>
      </c>
      <c r="K8" s="40">
        <f t="shared" si="4"/>
        <v>45157300</v>
      </c>
      <c r="L8" s="40">
        <v>88</v>
      </c>
      <c r="M8" s="40">
        <v>36513661</v>
      </c>
      <c r="N8" s="40">
        <v>29</v>
      </c>
      <c r="O8" s="43">
        <v>8643639</v>
      </c>
      <c r="P8" s="5"/>
      <c r="Q8" s="5"/>
      <c r="R8" s="5"/>
      <c r="S8" s="5"/>
      <c r="T8" s="5"/>
    </row>
    <row r="9" spans="1:20" ht="24.6" customHeight="1">
      <c r="A9" s="104"/>
      <c r="B9" s="107"/>
      <c r="C9" s="65" t="s">
        <v>93</v>
      </c>
      <c r="D9" s="84">
        <f t="shared" si="2"/>
        <v>151</v>
      </c>
      <c r="E9" s="85">
        <f t="shared" si="3"/>
        <v>62824664</v>
      </c>
      <c r="F9" s="85">
        <v>119</v>
      </c>
      <c r="G9" s="85">
        <v>54551779</v>
      </c>
      <c r="H9" s="85">
        <v>32</v>
      </c>
      <c r="I9" s="86">
        <v>8272885</v>
      </c>
      <c r="J9" s="49">
        <f t="shared" si="4"/>
        <v>89</v>
      </c>
      <c r="K9" s="40">
        <f t="shared" si="4"/>
        <v>33769744</v>
      </c>
      <c r="L9" s="40">
        <v>73</v>
      </c>
      <c r="M9" s="40">
        <v>28387999</v>
      </c>
      <c r="N9" s="40">
        <v>16</v>
      </c>
      <c r="O9" s="43">
        <v>5381745</v>
      </c>
      <c r="P9" s="5"/>
      <c r="Q9" s="5"/>
      <c r="R9" s="5"/>
      <c r="S9" s="5"/>
      <c r="T9" s="5"/>
    </row>
    <row r="10" spans="1:20" ht="24.6" customHeight="1">
      <c r="A10" s="104"/>
      <c r="B10" s="107"/>
      <c r="C10" s="65" t="s">
        <v>50</v>
      </c>
      <c r="D10" s="84">
        <f t="shared" si="2"/>
        <v>227</v>
      </c>
      <c r="E10" s="85">
        <f t="shared" si="3"/>
        <v>72906017</v>
      </c>
      <c r="F10" s="85">
        <v>169</v>
      </c>
      <c r="G10" s="85">
        <v>57524250</v>
      </c>
      <c r="H10" s="85">
        <v>58</v>
      </c>
      <c r="I10" s="86">
        <v>15381767</v>
      </c>
      <c r="J10" s="49">
        <f t="shared" si="4"/>
        <v>172</v>
      </c>
      <c r="K10" s="40">
        <f t="shared" si="4"/>
        <v>59021068</v>
      </c>
      <c r="L10" s="40">
        <v>124</v>
      </c>
      <c r="M10" s="40">
        <v>45573658</v>
      </c>
      <c r="N10" s="40">
        <v>48</v>
      </c>
      <c r="O10" s="43">
        <v>13447410</v>
      </c>
      <c r="P10" s="5"/>
      <c r="Q10" s="5"/>
      <c r="R10" s="5"/>
      <c r="S10" s="5"/>
      <c r="T10" s="5"/>
    </row>
    <row r="11" spans="1:20" ht="24.6" customHeight="1">
      <c r="A11" s="104"/>
      <c r="B11" s="107"/>
      <c r="C11" s="65" t="s">
        <v>67</v>
      </c>
      <c r="D11" s="84">
        <f t="shared" si="2"/>
        <v>176</v>
      </c>
      <c r="E11" s="85">
        <f t="shared" si="3"/>
        <v>59255120</v>
      </c>
      <c r="F11" s="85">
        <v>126</v>
      </c>
      <c r="G11" s="85">
        <v>46930853</v>
      </c>
      <c r="H11" s="85">
        <v>50</v>
      </c>
      <c r="I11" s="86">
        <v>12324267</v>
      </c>
      <c r="J11" s="49">
        <f t="shared" si="4"/>
        <v>98</v>
      </c>
      <c r="K11" s="40">
        <f t="shared" si="4"/>
        <v>28569542</v>
      </c>
      <c r="L11" s="40">
        <v>76</v>
      </c>
      <c r="M11" s="40">
        <v>23985896</v>
      </c>
      <c r="N11" s="40">
        <v>22</v>
      </c>
      <c r="O11" s="43">
        <v>4583646</v>
      </c>
      <c r="P11" s="5"/>
      <c r="Q11" s="5"/>
      <c r="R11" s="5"/>
      <c r="S11" s="5"/>
      <c r="T11" s="5"/>
    </row>
    <row r="12" spans="1:20" ht="24.6" customHeight="1">
      <c r="A12" s="104"/>
      <c r="B12" s="107"/>
      <c r="C12" s="65" t="s">
        <v>52</v>
      </c>
      <c r="D12" s="84">
        <f t="shared" si="2"/>
        <v>307</v>
      </c>
      <c r="E12" s="85">
        <f t="shared" si="3"/>
        <v>114324050</v>
      </c>
      <c r="F12" s="85">
        <v>226</v>
      </c>
      <c r="G12" s="85">
        <v>90497957</v>
      </c>
      <c r="H12" s="85">
        <v>81</v>
      </c>
      <c r="I12" s="86">
        <v>23826093</v>
      </c>
      <c r="J12" s="49">
        <f t="shared" si="4"/>
        <v>193</v>
      </c>
      <c r="K12" s="40">
        <f t="shared" si="4"/>
        <v>62941484</v>
      </c>
      <c r="L12" s="40">
        <v>145</v>
      </c>
      <c r="M12" s="40">
        <v>51860323</v>
      </c>
      <c r="N12" s="40">
        <v>48</v>
      </c>
      <c r="O12" s="43">
        <v>11081161</v>
      </c>
      <c r="P12" s="5"/>
      <c r="Q12" s="5"/>
      <c r="R12" s="5"/>
      <c r="S12" s="5"/>
      <c r="T12" s="5"/>
    </row>
    <row r="13" spans="1:20" ht="24.6" customHeight="1">
      <c r="A13" s="105"/>
      <c r="B13" s="108"/>
      <c r="C13" s="66" t="s">
        <v>3</v>
      </c>
      <c r="D13" s="87">
        <f t="shared" si="2"/>
        <v>43</v>
      </c>
      <c r="E13" s="88">
        <f t="shared" si="3"/>
        <v>19857321</v>
      </c>
      <c r="F13" s="88">
        <v>37</v>
      </c>
      <c r="G13" s="88">
        <v>16001067</v>
      </c>
      <c r="H13" s="88">
        <v>6</v>
      </c>
      <c r="I13" s="89">
        <v>3856254</v>
      </c>
      <c r="J13" s="50">
        <f t="shared" si="4"/>
        <v>16</v>
      </c>
      <c r="K13" s="44">
        <f t="shared" si="4"/>
        <v>5263302</v>
      </c>
      <c r="L13" s="44">
        <v>14</v>
      </c>
      <c r="M13" s="44">
        <v>4347354</v>
      </c>
      <c r="N13" s="44">
        <v>2</v>
      </c>
      <c r="O13" s="45">
        <v>915948</v>
      </c>
      <c r="P13" s="5"/>
      <c r="Q13" s="5"/>
      <c r="R13" s="5"/>
      <c r="S13" s="5"/>
      <c r="T13" s="5"/>
    </row>
    <row r="14" spans="1:20" ht="24.6" customHeight="1">
      <c r="A14" s="105"/>
      <c r="B14" s="108"/>
      <c r="C14" s="66" t="s">
        <v>5</v>
      </c>
      <c r="D14" s="87">
        <f t="shared" si="2"/>
        <v>21</v>
      </c>
      <c r="E14" s="88">
        <f t="shared" si="3"/>
        <v>8094423</v>
      </c>
      <c r="F14" s="88">
        <v>19</v>
      </c>
      <c r="G14" s="88">
        <v>7729491</v>
      </c>
      <c r="H14" s="88">
        <v>2</v>
      </c>
      <c r="I14" s="89">
        <v>364932</v>
      </c>
      <c r="J14" s="50">
        <f t="shared" si="4"/>
        <v>21</v>
      </c>
      <c r="K14" s="44">
        <f t="shared" si="4"/>
        <v>9662090</v>
      </c>
      <c r="L14" s="44">
        <v>17</v>
      </c>
      <c r="M14" s="44">
        <v>6663476</v>
      </c>
      <c r="N14" s="44">
        <v>4</v>
      </c>
      <c r="O14" s="45">
        <v>2998614</v>
      </c>
      <c r="P14" s="5"/>
      <c r="Q14" s="5"/>
      <c r="R14" s="5"/>
      <c r="S14" s="5"/>
      <c r="T14" s="5"/>
    </row>
    <row r="15" spans="1:20" ht="24.6" customHeight="1">
      <c r="A15" s="105"/>
      <c r="B15" s="108"/>
      <c r="C15" s="66" t="s">
        <v>6</v>
      </c>
      <c r="D15" s="87">
        <f t="shared" si="2"/>
        <v>17</v>
      </c>
      <c r="E15" s="88">
        <f t="shared" si="3"/>
        <v>6710217</v>
      </c>
      <c r="F15" s="88">
        <v>14</v>
      </c>
      <c r="G15" s="88">
        <v>5061417</v>
      </c>
      <c r="H15" s="88">
        <v>3</v>
      </c>
      <c r="I15" s="89">
        <v>1648800</v>
      </c>
      <c r="J15" s="50">
        <f t="shared" si="4"/>
        <v>15</v>
      </c>
      <c r="K15" s="44">
        <f t="shared" si="4"/>
        <v>4142672</v>
      </c>
      <c r="L15" s="44">
        <v>10</v>
      </c>
      <c r="M15" s="44">
        <v>2554245</v>
      </c>
      <c r="N15" s="44">
        <v>5</v>
      </c>
      <c r="O15" s="45">
        <v>1588427</v>
      </c>
      <c r="P15" s="5"/>
      <c r="Q15" s="5"/>
      <c r="R15" s="5"/>
      <c r="S15" s="5"/>
      <c r="T15" s="5"/>
    </row>
    <row r="16" spans="1:20" ht="24.6" customHeight="1">
      <c r="A16" s="105"/>
      <c r="B16" s="108"/>
      <c r="C16" s="66" t="s">
        <v>8</v>
      </c>
      <c r="D16" s="87">
        <f t="shared" si="2"/>
        <v>155</v>
      </c>
      <c r="E16" s="88">
        <f t="shared" si="3"/>
        <v>50615348</v>
      </c>
      <c r="F16" s="88">
        <v>126</v>
      </c>
      <c r="G16" s="88">
        <v>42609740</v>
      </c>
      <c r="H16" s="88">
        <v>29</v>
      </c>
      <c r="I16" s="89">
        <v>8005608</v>
      </c>
      <c r="J16" s="50">
        <f t="shared" si="4"/>
        <v>91</v>
      </c>
      <c r="K16" s="44">
        <f t="shared" si="4"/>
        <v>25554842</v>
      </c>
      <c r="L16" s="44">
        <v>81</v>
      </c>
      <c r="M16" s="44">
        <v>24081809</v>
      </c>
      <c r="N16" s="44">
        <v>10</v>
      </c>
      <c r="O16" s="45">
        <v>1473033</v>
      </c>
      <c r="P16" s="5"/>
      <c r="Q16" s="5"/>
      <c r="R16" s="5"/>
      <c r="S16" s="5"/>
      <c r="T16" s="5"/>
    </row>
    <row r="17" spans="1:20" ht="24.6" customHeight="1">
      <c r="A17" s="105"/>
      <c r="B17" s="108"/>
      <c r="C17" s="66" t="s">
        <v>9</v>
      </c>
      <c r="D17" s="87">
        <f t="shared" si="2"/>
        <v>29</v>
      </c>
      <c r="E17" s="88">
        <f t="shared" si="3"/>
        <v>8516539</v>
      </c>
      <c r="F17" s="88">
        <v>24</v>
      </c>
      <c r="G17" s="88">
        <v>7262875</v>
      </c>
      <c r="H17" s="88">
        <v>5</v>
      </c>
      <c r="I17" s="89">
        <v>1253664</v>
      </c>
      <c r="J17" s="50">
        <f t="shared" si="4"/>
        <v>16</v>
      </c>
      <c r="K17" s="44">
        <f t="shared" si="4"/>
        <v>5176165</v>
      </c>
      <c r="L17" s="44">
        <v>16</v>
      </c>
      <c r="M17" s="44">
        <v>5176165</v>
      </c>
      <c r="N17" s="44">
        <v>0</v>
      </c>
      <c r="O17" s="45">
        <v>0</v>
      </c>
      <c r="P17" s="5"/>
      <c r="Q17" s="5"/>
      <c r="R17" s="5"/>
      <c r="S17" s="5"/>
      <c r="T17" s="5"/>
    </row>
    <row r="18" spans="1:20" ht="24.6" customHeight="1">
      <c r="A18" s="105"/>
      <c r="B18" s="108"/>
      <c r="C18" s="66" t="s">
        <v>10</v>
      </c>
      <c r="D18" s="87">
        <f t="shared" si="2"/>
        <v>43</v>
      </c>
      <c r="E18" s="88">
        <f t="shared" si="3"/>
        <v>18203563</v>
      </c>
      <c r="F18" s="88">
        <v>28</v>
      </c>
      <c r="G18" s="88">
        <v>13480204</v>
      </c>
      <c r="H18" s="88">
        <v>15</v>
      </c>
      <c r="I18" s="89">
        <v>4723359</v>
      </c>
      <c r="J18" s="50">
        <f t="shared" si="4"/>
        <v>30</v>
      </c>
      <c r="K18" s="44">
        <f t="shared" si="4"/>
        <v>12236627</v>
      </c>
      <c r="L18" s="44">
        <v>25</v>
      </c>
      <c r="M18" s="44">
        <v>11014206</v>
      </c>
      <c r="N18" s="44">
        <v>5</v>
      </c>
      <c r="O18" s="45">
        <v>1222421</v>
      </c>
      <c r="P18" s="5"/>
      <c r="Q18" s="5"/>
      <c r="R18" s="5"/>
      <c r="S18" s="5"/>
      <c r="T18" s="5"/>
    </row>
    <row r="19" spans="1:20" ht="24.6" customHeight="1">
      <c r="A19" s="105"/>
      <c r="B19" s="108"/>
      <c r="C19" s="66" t="s">
        <v>11</v>
      </c>
      <c r="D19" s="87">
        <f t="shared" si="2"/>
        <v>18</v>
      </c>
      <c r="E19" s="88">
        <f t="shared" si="3"/>
        <v>8321760</v>
      </c>
      <c r="F19" s="88">
        <v>12</v>
      </c>
      <c r="G19" s="88">
        <v>6602346</v>
      </c>
      <c r="H19" s="88">
        <v>6</v>
      </c>
      <c r="I19" s="89">
        <v>1719414</v>
      </c>
      <c r="J19" s="50">
        <f t="shared" si="4"/>
        <v>20</v>
      </c>
      <c r="K19" s="44">
        <f t="shared" si="4"/>
        <v>5952756</v>
      </c>
      <c r="L19" s="44">
        <v>15</v>
      </c>
      <c r="M19" s="44">
        <v>4942971</v>
      </c>
      <c r="N19" s="44">
        <v>5</v>
      </c>
      <c r="O19" s="45">
        <v>1009785</v>
      </c>
      <c r="P19" s="5"/>
      <c r="Q19" s="5"/>
      <c r="R19" s="5"/>
      <c r="S19" s="5"/>
      <c r="T19" s="5"/>
    </row>
    <row r="20" spans="1:20" ht="24.6" customHeight="1">
      <c r="A20" s="105"/>
      <c r="B20" s="108"/>
      <c r="C20" s="66" t="s">
        <v>14</v>
      </c>
      <c r="D20" s="87">
        <f t="shared" si="2"/>
        <v>53</v>
      </c>
      <c r="E20" s="88">
        <f t="shared" si="3"/>
        <v>18969734</v>
      </c>
      <c r="F20" s="88">
        <v>38</v>
      </c>
      <c r="G20" s="88">
        <v>15220040</v>
      </c>
      <c r="H20" s="88">
        <v>15</v>
      </c>
      <c r="I20" s="89">
        <v>3749694</v>
      </c>
      <c r="J20" s="50">
        <f t="shared" si="4"/>
        <v>41</v>
      </c>
      <c r="K20" s="44">
        <f t="shared" si="4"/>
        <v>13469999</v>
      </c>
      <c r="L20" s="44">
        <v>30</v>
      </c>
      <c r="M20" s="44">
        <v>9885671</v>
      </c>
      <c r="N20" s="44">
        <v>11</v>
      </c>
      <c r="O20" s="45">
        <v>3584328</v>
      </c>
      <c r="P20" s="5"/>
      <c r="Q20" s="5"/>
      <c r="R20" s="5"/>
      <c r="S20" s="5"/>
      <c r="T20" s="5"/>
    </row>
    <row r="21" spans="1:20" ht="24.6" customHeight="1">
      <c r="A21" s="105"/>
      <c r="B21" s="108"/>
      <c r="C21" s="66" t="s">
        <v>15</v>
      </c>
      <c r="D21" s="87">
        <f t="shared" si="2"/>
        <v>8</v>
      </c>
      <c r="E21" s="88">
        <f t="shared" si="3"/>
        <v>2947866</v>
      </c>
      <c r="F21" s="88">
        <v>3</v>
      </c>
      <c r="G21" s="88">
        <v>471702</v>
      </c>
      <c r="H21" s="88">
        <v>5</v>
      </c>
      <c r="I21" s="89">
        <v>2476164</v>
      </c>
      <c r="J21" s="50">
        <f t="shared" si="4"/>
        <v>7</v>
      </c>
      <c r="K21" s="44">
        <f t="shared" si="4"/>
        <v>3189041</v>
      </c>
      <c r="L21" s="44">
        <v>6</v>
      </c>
      <c r="M21" s="44">
        <v>2958041</v>
      </c>
      <c r="N21" s="44">
        <v>1</v>
      </c>
      <c r="O21" s="45">
        <v>231000</v>
      </c>
      <c r="P21" s="5"/>
      <c r="Q21" s="5"/>
      <c r="R21" s="5"/>
      <c r="S21" s="5"/>
      <c r="T21" s="5"/>
    </row>
    <row r="22" spans="1:20" ht="24.6" customHeight="1">
      <c r="A22" s="105"/>
      <c r="B22" s="108"/>
      <c r="C22" s="66" t="s">
        <v>16</v>
      </c>
      <c r="D22" s="87">
        <f t="shared" si="2"/>
        <v>32</v>
      </c>
      <c r="E22" s="88">
        <f t="shared" si="3"/>
        <v>12066530</v>
      </c>
      <c r="F22" s="88">
        <v>22</v>
      </c>
      <c r="G22" s="88">
        <v>8640116</v>
      </c>
      <c r="H22" s="88">
        <v>10</v>
      </c>
      <c r="I22" s="89">
        <v>3426414</v>
      </c>
      <c r="J22" s="50">
        <f t="shared" si="4"/>
        <v>21</v>
      </c>
      <c r="K22" s="44">
        <f t="shared" si="4"/>
        <v>5121866</v>
      </c>
      <c r="L22" s="44">
        <v>12</v>
      </c>
      <c r="M22" s="44">
        <v>2946315</v>
      </c>
      <c r="N22" s="44">
        <v>9</v>
      </c>
      <c r="O22" s="45">
        <v>2175551</v>
      </c>
      <c r="P22" s="5"/>
      <c r="Q22" s="5"/>
      <c r="R22" s="5"/>
      <c r="S22" s="5"/>
      <c r="T22" s="5"/>
    </row>
    <row r="23" spans="1:20" ht="24.6" customHeight="1">
      <c r="A23" s="105"/>
      <c r="B23" s="108"/>
      <c r="C23" s="66" t="s">
        <v>17</v>
      </c>
      <c r="D23" s="87">
        <f t="shared" si="2"/>
        <v>3</v>
      </c>
      <c r="E23" s="88">
        <f t="shared" si="3"/>
        <v>783798</v>
      </c>
      <c r="F23" s="88">
        <v>1</v>
      </c>
      <c r="G23" s="88">
        <v>278400</v>
      </c>
      <c r="H23" s="88">
        <v>2</v>
      </c>
      <c r="I23" s="89">
        <v>505398</v>
      </c>
      <c r="J23" s="50">
        <f t="shared" si="4"/>
        <v>2</v>
      </c>
      <c r="K23" s="44">
        <f t="shared" si="4"/>
        <v>420411</v>
      </c>
      <c r="L23" s="44">
        <v>1</v>
      </c>
      <c r="M23" s="44">
        <v>218403</v>
      </c>
      <c r="N23" s="44">
        <v>1</v>
      </c>
      <c r="O23" s="45">
        <v>202008</v>
      </c>
      <c r="P23" s="5"/>
      <c r="Q23" s="5"/>
      <c r="R23" s="5"/>
      <c r="S23" s="5"/>
      <c r="T23" s="5"/>
    </row>
    <row r="24" spans="1:20" ht="24.6" customHeight="1">
      <c r="A24" s="105"/>
      <c r="B24" s="108"/>
      <c r="C24" s="66" t="s">
        <v>18</v>
      </c>
      <c r="D24" s="87">
        <f t="shared" si="2"/>
        <v>31</v>
      </c>
      <c r="E24" s="88">
        <f t="shared" si="3"/>
        <v>13959335</v>
      </c>
      <c r="F24" s="88">
        <v>28</v>
      </c>
      <c r="G24" s="88">
        <v>13374377</v>
      </c>
      <c r="H24" s="88">
        <v>3</v>
      </c>
      <c r="I24" s="89">
        <v>584958</v>
      </c>
      <c r="J24" s="50">
        <f t="shared" si="4"/>
        <v>11</v>
      </c>
      <c r="K24" s="44">
        <f t="shared" si="4"/>
        <v>2805084</v>
      </c>
      <c r="L24" s="44">
        <v>11</v>
      </c>
      <c r="M24" s="44">
        <v>2805084</v>
      </c>
      <c r="N24" s="44">
        <v>0</v>
      </c>
      <c r="O24" s="45">
        <v>0</v>
      </c>
      <c r="P24" s="5"/>
      <c r="Q24" s="5"/>
      <c r="R24" s="5"/>
      <c r="S24" s="5"/>
      <c r="T24" s="5"/>
    </row>
    <row r="25" spans="1:20" ht="24.6" customHeight="1">
      <c r="A25" s="105"/>
      <c r="B25" s="108"/>
      <c r="C25" s="66" t="s">
        <v>19</v>
      </c>
      <c r="D25" s="87">
        <f t="shared" si="2"/>
        <v>31</v>
      </c>
      <c r="E25" s="88">
        <f t="shared" si="3"/>
        <v>14892905</v>
      </c>
      <c r="F25" s="88">
        <v>23</v>
      </c>
      <c r="G25" s="88">
        <v>11960159</v>
      </c>
      <c r="H25" s="88">
        <v>8</v>
      </c>
      <c r="I25" s="89">
        <v>2932746</v>
      </c>
      <c r="J25" s="50">
        <f t="shared" si="4"/>
        <v>13</v>
      </c>
      <c r="K25" s="44">
        <f t="shared" si="4"/>
        <v>2552491</v>
      </c>
      <c r="L25" s="44">
        <v>11</v>
      </c>
      <c r="M25" s="44">
        <v>2043988</v>
      </c>
      <c r="N25" s="44">
        <v>2</v>
      </c>
      <c r="O25" s="45">
        <v>508503</v>
      </c>
      <c r="P25" s="5"/>
      <c r="Q25" s="5"/>
      <c r="R25" s="5"/>
      <c r="S25" s="5"/>
      <c r="T25" s="5"/>
    </row>
    <row r="26" spans="1:20" ht="24.6" customHeight="1">
      <c r="A26" s="105"/>
      <c r="B26" s="108"/>
      <c r="C26" s="66" t="s">
        <v>21</v>
      </c>
      <c r="D26" s="87">
        <f t="shared" si="2"/>
        <v>20</v>
      </c>
      <c r="E26" s="88">
        <f t="shared" si="3"/>
        <v>5459732</v>
      </c>
      <c r="F26" s="88">
        <v>12</v>
      </c>
      <c r="G26" s="88">
        <v>3286074</v>
      </c>
      <c r="H26" s="88">
        <v>8</v>
      </c>
      <c r="I26" s="89">
        <v>2173658</v>
      </c>
      <c r="J26" s="50">
        <f t="shared" si="4"/>
        <v>13</v>
      </c>
      <c r="K26" s="44">
        <f t="shared" si="4"/>
        <v>4491534</v>
      </c>
      <c r="L26" s="44">
        <v>6</v>
      </c>
      <c r="M26" s="44">
        <v>2776428</v>
      </c>
      <c r="N26" s="44">
        <v>7</v>
      </c>
      <c r="O26" s="45">
        <v>1715106</v>
      </c>
      <c r="P26" s="5"/>
      <c r="Q26" s="5"/>
      <c r="R26" s="5"/>
      <c r="S26" s="5"/>
      <c r="T26" s="5"/>
    </row>
    <row r="27" spans="1:20" ht="24.6" customHeight="1">
      <c r="A27" s="105"/>
      <c r="B27" s="108"/>
      <c r="C27" s="66" t="s">
        <v>23</v>
      </c>
      <c r="D27" s="87">
        <f t="shared" si="2"/>
        <v>3</v>
      </c>
      <c r="E27" s="88">
        <f t="shared" si="3"/>
        <v>1989900</v>
      </c>
      <c r="F27" s="88">
        <v>3</v>
      </c>
      <c r="G27" s="88">
        <v>1989900</v>
      </c>
      <c r="H27" s="88">
        <v>0</v>
      </c>
      <c r="I27" s="89">
        <v>0</v>
      </c>
      <c r="J27" s="50">
        <f t="shared" si="4"/>
        <v>4</v>
      </c>
      <c r="K27" s="44">
        <f t="shared" si="4"/>
        <v>1351275</v>
      </c>
      <c r="L27" s="44">
        <v>1</v>
      </c>
      <c r="M27" s="44">
        <v>277761</v>
      </c>
      <c r="N27" s="44">
        <v>3</v>
      </c>
      <c r="O27" s="45">
        <v>1073514</v>
      </c>
      <c r="P27" s="5"/>
      <c r="Q27" s="5"/>
      <c r="R27" s="5"/>
      <c r="S27" s="5"/>
      <c r="T27" s="5"/>
    </row>
    <row r="28" spans="1:20" ht="24.6" customHeight="1">
      <c r="A28" s="105"/>
      <c r="B28" s="108"/>
      <c r="C28" s="66" t="s">
        <v>24</v>
      </c>
      <c r="D28" s="87">
        <f t="shared" si="2"/>
        <v>0</v>
      </c>
      <c r="E28" s="88">
        <f t="shared" si="3"/>
        <v>0</v>
      </c>
      <c r="F28" s="88">
        <v>0</v>
      </c>
      <c r="G28" s="88">
        <v>0</v>
      </c>
      <c r="H28" s="88">
        <v>0</v>
      </c>
      <c r="I28" s="89">
        <v>0</v>
      </c>
      <c r="J28" s="50">
        <f t="shared" ref="J28" si="5">L28+N28</f>
        <v>0</v>
      </c>
      <c r="K28" s="44">
        <f t="shared" ref="K28" si="6">M28+O28</f>
        <v>0</v>
      </c>
      <c r="L28" s="44">
        <v>0</v>
      </c>
      <c r="M28" s="44">
        <v>0</v>
      </c>
      <c r="N28" s="44">
        <v>0</v>
      </c>
      <c r="O28" s="45">
        <v>0</v>
      </c>
      <c r="P28" s="5"/>
      <c r="Q28" s="5"/>
      <c r="R28" s="5"/>
      <c r="S28" s="5"/>
      <c r="T28" s="5"/>
    </row>
    <row r="29" spans="1:20" ht="33">
      <c r="A29" s="105"/>
      <c r="B29" s="108"/>
      <c r="C29" s="69" t="s">
        <v>137</v>
      </c>
      <c r="D29" s="87">
        <f t="shared" si="2"/>
        <v>0</v>
      </c>
      <c r="E29" s="88">
        <f t="shared" si="3"/>
        <v>0</v>
      </c>
      <c r="F29" s="88">
        <v>0</v>
      </c>
      <c r="G29" s="88">
        <v>0</v>
      </c>
      <c r="H29" s="88">
        <v>0</v>
      </c>
      <c r="I29" s="89">
        <v>0</v>
      </c>
      <c r="J29" s="50">
        <f t="shared" si="4"/>
        <v>0</v>
      </c>
      <c r="K29" s="44">
        <f t="shared" si="4"/>
        <v>0</v>
      </c>
      <c r="L29" s="44">
        <v>0</v>
      </c>
      <c r="M29" s="44">
        <v>0</v>
      </c>
      <c r="N29" s="44">
        <v>0</v>
      </c>
      <c r="O29" s="45">
        <v>0</v>
      </c>
      <c r="P29" s="5"/>
      <c r="Q29" s="5"/>
      <c r="R29" s="5"/>
      <c r="S29" s="5"/>
      <c r="T29" s="5"/>
    </row>
    <row r="30" spans="1:20" ht="28.9" customHeight="1">
      <c r="A30" s="104" t="s">
        <v>44</v>
      </c>
      <c r="B30" s="106" t="s">
        <v>72</v>
      </c>
      <c r="C30" s="65" t="s">
        <v>1</v>
      </c>
      <c r="D30" s="84">
        <f t="shared" ref="D30:I30" si="7">SUM(D31:D42)</f>
        <v>1729</v>
      </c>
      <c r="E30" s="85">
        <f t="shared" si="7"/>
        <v>645969542</v>
      </c>
      <c r="F30" s="85">
        <f t="shared" si="7"/>
        <v>1316</v>
      </c>
      <c r="G30" s="85">
        <f t="shared" si="7"/>
        <v>527103368</v>
      </c>
      <c r="H30" s="85">
        <f t="shared" si="7"/>
        <v>413</v>
      </c>
      <c r="I30" s="86">
        <f t="shared" si="7"/>
        <v>118866174</v>
      </c>
      <c r="J30" s="49">
        <f t="shared" ref="J30:O30" si="8">SUM(J31:J42)</f>
        <v>1133</v>
      </c>
      <c r="K30" s="40">
        <f t="shared" si="8"/>
        <v>380740304</v>
      </c>
      <c r="L30" s="40">
        <f t="shared" si="8"/>
        <v>878</v>
      </c>
      <c r="M30" s="40">
        <f t="shared" si="8"/>
        <v>309363935</v>
      </c>
      <c r="N30" s="40">
        <f t="shared" si="8"/>
        <v>255</v>
      </c>
      <c r="O30" s="43">
        <f t="shared" si="8"/>
        <v>71376369</v>
      </c>
      <c r="P30" s="5"/>
      <c r="Q30" s="5"/>
      <c r="R30" s="5"/>
      <c r="S30" s="5"/>
      <c r="T30" s="5"/>
    </row>
    <row r="31" spans="1:20" ht="28.9" customHeight="1">
      <c r="A31" s="109"/>
      <c r="B31" s="110"/>
      <c r="C31" s="66" t="s">
        <v>32</v>
      </c>
      <c r="D31" s="87">
        <f t="shared" ref="D31:D42" si="9">F31+H31</f>
        <v>0</v>
      </c>
      <c r="E31" s="88">
        <f t="shared" ref="E31:E42" si="10">G31+I31</f>
        <v>0</v>
      </c>
      <c r="F31" s="88">
        <v>0</v>
      </c>
      <c r="G31" s="88">
        <v>0</v>
      </c>
      <c r="H31" s="88">
        <v>0</v>
      </c>
      <c r="I31" s="89">
        <v>0</v>
      </c>
      <c r="J31" s="50">
        <f t="shared" ref="J31:K42" si="11">L31+N31</f>
        <v>0</v>
      </c>
      <c r="K31" s="44">
        <f t="shared" si="11"/>
        <v>0</v>
      </c>
      <c r="L31" s="44">
        <v>0</v>
      </c>
      <c r="M31" s="44">
        <v>0</v>
      </c>
      <c r="N31" s="44">
        <v>0</v>
      </c>
      <c r="O31" s="45">
        <v>0</v>
      </c>
      <c r="P31" s="5"/>
      <c r="Q31" s="5"/>
      <c r="R31" s="5"/>
      <c r="S31" s="5"/>
      <c r="T31" s="5"/>
    </row>
    <row r="32" spans="1:20" ht="28.9" customHeight="1">
      <c r="A32" s="109"/>
      <c r="B32" s="110"/>
      <c r="C32" s="67" t="s">
        <v>33</v>
      </c>
      <c r="D32" s="87">
        <f t="shared" si="9"/>
        <v>20</v>
      </c>
      <c r="E32" s="88">
        <f t="shared" si="10"/>
        <v>5061296</v>
      </c>
      <c r="F32" s="88">
        <v>17</v>
      </c>
      <c r="G32" s="88">
        <v>3962870</v>
      </c>
      <c r="H32" s="88">
        <v>3</v>
      </c>
      <c r="I32" s="89">
        <v>1098426</v>
      </c>
      <c r="J32" s="50">
        <f t="shared" si="11"/>
        <v>14</v>
      </c>
      <c r="K32" s="44">
        <f t="shared" si="11"/>
        <v>3333833</v>
      </c>
      <c r="L32" s="44">
        <v>11</v>
      </c>
      <c r="M32" s="44">
        <v>2059715</v>
      </c>
      <c r="N32" s="44">
        <v>3</v>
      </c>
      <c r="O32" s="45">
        <v>1274118</v>
      </c>
      <c r="P32" s="5"/>
      <c r="Q32" s="5"/>
      <c r="R32" s="5"/>
      <c r="S32" s="5"/>
      <c r="T32" s="5"/>
    </row>
    <row r="33" spans="1:20" ht="28.9" customHeight="1">
      <c r="A33" s="109"/>
      <c r="B33" s="110"/>
      <c r="C33" s="67" t="s">
        <v>34</v>
      </c>
      <c r="D33" s="87">
        <f t="shared" si="9"/>
        <v>98</v>
      </c>
      <c r="E33" s="88">
        <f t="shared" si="10"/>
        <v>22614576</v>
      </c>
      <c r="F33" s="88">
        <v>76</v>
      </c>
      <c r="G33" s="88">
        <v>17006932</v>
      </c>
      <c r="H33" s="88">
        <v>22</v>
      </c>
      <c r="I33" s="89">
        <v>5607644</v>
      </c>
      <c r="J33" s="50">
        <f t="shared" si="11"/>
        <v>44</v>
      </c>
      <c r="K33" s="44">
        <f t="shared" si="11"/>
        <v>11503711</v>
      </c>
      <c r="L33" s="44">
        <v>33</v>
      </c>
      <c r="M33" s="44">
        <v>9248852</v>
      </c>
      <c r="N33" s="44">
        <v>11</v>
      </c>
      <c r="O33" s="45">
        <v>2254859</v>
      </c>
      <c r="P33" s="5"/>
      <c r="Q33" s="5"/>
      <c r="R33" s="5"/>
      <c r="S33" s="5"/>
      <c r="T33" s="5"/>
    </row>
    <row r="34" spans="1:20" ht="28.9" customHeight="1">
      <c r="A34" s="109"/>
      <c r="B34" s="110"/>
      <c r="C34" s="67" t="s">
        <v>35</v>
      </c>
      <c r="D34" s="87">
        <f t="shared" si="9"/>
        <v>163</v>
      </c>
      <c r="E34" s="88">
        <f t="shared" si="10"/>
        <v>46811735</v>
      </c>
      <c r="F34" s="88">
        <v>126</v>
      </c>
      <c r="G34" s="88">
        <v>34968808</v>
      </c>
      <c r="H34" s="88">
        <v>37</v>
      </c>
      <c r="I34" s="89">
        <v>11842927</v>
      </c>
      <c r="J34" s="50">
        <f t="shared" si="11"/>
        <v>121</v>
      </c>
      <c r="K34" s="44">
        <f t="shared" si="11"/>
        <v>32441234</v>
      </c>
      <c r="L34" s="44">
        <v>99</v>
      </c>
      <c r="M34" s="44">
        <v>28103138</v>
      </c>
      <c r="N34" s="44">
        <v>22</v>
      </c>
      <c r="O34" s="45">
        <v>4338096</v>
      </c>
      <c r="P34" s="5"/>
      <c r="Q34" s="5"/>
      <c r="R34" s="5"/>
      <c r="S34" s="5"/>
      <c r="T34" s="5"/>
    </row>
    <row r="35" spans="1:20" ht="28.9" customHeight="1">
      <c r="A35" s="109"/>
      <c r="B35" s="110"/>
      <c r="C35" s="67" t="s">
        <v>36</v>
      </c>
      <c r="D35" s="87">
        <f t="shared" si="9"/>
        <v>174</v>
      </c>
      <c r="E35" s="88">
        <f t="shared" si="10"/>
        <v>50571420</v>
      </c>
      <c r="F35" s="88">
        <v>144</v>
      </c>
      <c r="G35" s="88">
        <v>43807434</v>
      </c>
      <c r="H35" s="88">
        <v>30</v>
      </c>
      <c r="I35" s="89">
        <v>6763986</v>
      </c>
      <c r="J35" s="50">
        <f t="shared" si="11"/>
        <v>135</v>
      </c>
      <c r="K35" s="44">
        <f t="shared" si="11"/>
        <v>38541459</v>
      </c>
      <c r="L35" s="44">
        <v>111</v>
      </c>
      <c r="M35" s="44">
        <v>33241521</v>
      </c>
      <c r="N35" s="44">
        <v>24</v>
      </c>
      <c r="O35" s="45">
        <v>5299938</v>
      </c>
      <c r="P35" s="5"/>
      <c r="Q35" s="5"/>
      <c r="R35" s="5"/>
      <c r="S35" s="5"/>
      <c r="T35" s="5"/>
    </row>
    <row r="36" spans="1:20" ht="28.9" customHeight="1">
      <c r="A36" s="109"/>
      <c r="B36" s="110"/>
      <c r="C36" s="67" t="s">
        <v>37</v>
      </c>
      <c r="D36" s="87">
        <f t="shared" si="9"/>
        <v>197</v>
      </c>
      <c r="E36" s="88">
        <f t="shared" si="10"/>
        <v>68805355</v>
      </c>
      <c r="F36" s="88">
        <v>156</v>
      </c>
      <c r="G36" s="88">
        <v>60384019</v>
      </c>
      <c r="H36" s="88">
        <v>41</v>
      </c>
      <c r="I36" s="89">
        <v>8421336</v>
      </c>
      <c r="J36" s="50">
        <f t="shared" si="11"/>
        <v>133</v>
      </c>
      <c r="K36" s="44">
        <f t="shared" si="11"/>
        <v>47649768</v>
      </c>
      <c r="L36" s="44">
        <v>109</v>
      </c>
      <c r="M36" s="44">
        <v>41418152</v>
      </c>
      <c r="N36" s="44">
        <v>24</v>
      </c>
      <c r="O36" s="45">
        <v>6231616</v>
      </c>
      <c r="P36" s="5"/>
      <c r="Q36" s="5"/>
      <c r="R36" s="5"/>
      <c r="S36" s="5"/>
      <c r="T36" s="5"/>
    </row>
    <row r="37" spans="1:20" ht="28.9" customHeight="1">
      <c r="A37" s="109"/>
      <c r="B37" s="110"/>
      <c r="C37" s="67" t="s">
        <v>38</v>
      </c>
      <c r="D37" s="87">
        <f t="shared" si="9"/>
        <v>232</v>
      </c>
      <c r="E37" s="88">
        <f t="shared" si="10"/>
        <v>82207974</v>
      </c>
      <c r="F37" s="88">
        <v>171</v>
      </c>
      <c r="G37" s="88">
        <v>65185167</v>
      </c>
      <c r="H37" s="88">
        <v>61</v>
      </c>
      <c r="I37" s="89">
        <v>17022807</v>
      </c>
      <c r="J37" s="50">
        <f t="shared" si="11"/>
        <v>121</v>
      </c>
      <c r="K37" s="44">
        <f t="shared" si="11"/>
        <v>34798952</v>
      </c>
      <c r="L37" s="44">
        <v>97</v>
      </c>
      <c r="M37" s="44">
        <v>28399334</v>
      </c>
      <c r="N37" s="44">
        <v>24</v>
      </c>
      <c r="O37" s="45">
        <v>6399618</v>
      </c>
      <c r="P37" s="5"/>
      <c r="Q37" s="5"/>
      <c r="R37" s="5"/>
      <c r="S37" s="5"/>
      <c r="T37" s="5"/>
    </row>
    <row r="38" spans="1:20" ht="28.9" customHeight="1">
      <c r="A38" s="109"/>
      <c r="B38" s="110"/>
      <c r="C38" s="67" t="s">
        <v>39</v>
      </c>
      <c r="D38" s="87">
        <f t="shared" si="9"/>
        <v>211</v>
      </c>
      <c r="E38" s="88">
        <f t="shared" si="10"/>
        <v>85093243</v>
      </c>
      <c r="F38" s="88">
        <v>154</v>
      </c>
      <c r="G38" s="88">
        <v>67446442</v>
      </c>
      <c r="H38" s="88">
        <v>57</v>
      </c>
      <c r="I38" s="89">
        <v>17646801</v>
      </c>
      <c r="J38" s="50">
        <f t="shared" si="11"/>
        <v>148</v>
      </c>
      <c r="K38" s="44">
        <f t="shared" si="11"/>
        <v>46732474</v>
      </c>
      <c r="L38" s="44">
        <v>106</v>
      </c>
      <c r="M38" s="44">
        <v>35565907</v>
      </c>
      <c r="N38" s="44">
        <v>42</v>
      </c>
      <c r="O38" s="45">
        <v>11166567</v>
      </c>
      <c r="P38" s="5"/>
      <c r="Q38" s="5"/>
      <c r="R38" s="5"/>
      <c r="S38" s="5"/>
      <c r="T38" s="5"/>
    </row>
    <row r="39" spans="1:20" ht="28.9" customHeight="1">
      <c r="A39" s="109"/>
      <c r="B39" s="110"/>
      <c r="C39" s="67" t="s">
        <v>40</v>
      </c>
      <c r="D39" s="87">
        <f t="shared" si="9"/>
        <v>210</v>
      </c>
      <c r="E39" s="88">
        <f t="shared" si="10"/>
        <v>82785304</v>
      </c>
      <c r="F39" s="88">
        <v>150</v>
      </c>
      <c r="G39" s="88">
        <v>66088829</v>
      </c>
      <c r="H39" s="88">
        <v>60</v>
      </c>
      <c r="I39" s="89">
        <v>16696475</v>
      </c>
      <c r="J39" s="50">
        <f t="shared" si="11"/>
        <v>124</v>
      </c>
      <c r="K39" s="44">
        <f t="shared" si="11"/>
        <v>43328272</v>
      </c>
      <c r="L39" s="44">
        <v>95</v>
      </c>
      <c r="M39" s="44">
        <v>36260455</v>
      </c>
      <c r="N39" s="44">
        <v>29</v>
      </c>
      <c r="O39" s="45">
        <v>7067817</v>
      </c>
      <c r="P39" s="5"/>
      <c r="Q39" s="5"/>
      <c r="R39" s="5"/>
      <c r="S39" s="5"/>
      <c r="T39" s="5"/>
    </row>
    <row r="40" spans="1:20" ht="28.9" customHeight="1">
      <c r="A40" s="109"/>
      <c r="B40" s="110"/>
      <c r="C40" s="67" t="s">
        <v>41</v>
      </c>
      <c r="D40" s="87">
        <f t="shared" si="9"/>
        <v>187</v>
      </c>
      <c r="E40" s="88">
        <f t="shared" si="10"/>
        <v>81607574</v>
      </c>
      <c r="F40" s="88">
        <v>141</v>
      </c>
      <c r="G40" s="88">
        <v>68089514</v>
      </c>
      <c r="H40" s="88">
        <v>46</v>
      </c>
      <c r="I40" s="89">
        <v>13518060</v>
      </c>
      <c r="J40" s="50">
        <f t="shared" si="11"/>
        <v>150</v>
      </c>
      <c r="K40" s="44">
        <f t="shared" si="11"/>
        <v>55916341</v>
      </c>
      <c r="L40" s="44">
        <v>111</v>
      </c>
      <c r="M40" s="44">
        <v>41639440</v>
      </c>
      <c r="N40" s="44">
        <v>39</v>
      </c>
      <c r="O40" s="45">
        <v>14276901</v>
      </c>
      <c r="P40" s="5"/>
      <c r="Q40" s="5"/>
      <c r="R40" s="5"/>
      <c r="S40" s="5"/>
      <c r="T40" s="5"/>
    </row>
    <row r="41" spans="1:20" ht="28.9" customHeight="1">
      <c r="A41" s="109"/>
      <c r="B41" s="110"/>
      <c r="C41" s="67" t="s">
        <v>42</v>
      </c>
      <c r="D41" s="87">
        <f t="shared" si="9"/>
        <v>158</v>
      </c>
      <c r="E41" s="88">
        <f t="shared" si="10"/>
        <v>88930851</v>
      </c>
      <c r="F41" s="88">
        <v>120</v>
      </c>
      <c r="G41" s="88">
        <v>74122075</v>
      </c>
      <c r="H41" s="88">
        <v>38</v>
      </c>
      <c r="I41" s="89">
        <v>14808776</v>
      </c>
      <c r="J41" s="50">
        <f t="shared" si="11"/>
        <v>98</v>
      </c>
      <c r="K41" s="44">
        <f t="shared" si="11"/>
        <v>44392690</v>
      </c>
      <c r="L41" s="44">
        <v>75</v>
      </c>
      <c r="M41" s="44">
        <v>36535753</v>
      </c>
      <c r="N41" s="44">
        <v>23</v>
      </c>
      <c r="O41" s="45">
        <v>7856937</v>
      </c>
      <c r="P41" s="5"/>
      <c r="Q41" s="5"/>
      <c r="R41" s="5"/>
      <c r="S41" s="5"/>
      <c r="T41" s="5"/>
    </row>
    <row r="42" spans="1:20" ht="28.9" customHeight="1">
      <c r="A42" s="109"/>
      <c r="B42" s="110"/>
      <c r="C42" s="67" t="s">
        <v>43</v>
      </c>
      <c r="D42" s="87">
        <f t="shared" si="9"/>
        <v>79</v>
      </c>
      <c r="E42" s="88">
        <f t="shared" si="10"/>
        <v>31480214</v>
      </c>
      <c r="F42" s="88">
        <v>61</v>
      </c>
      <c r="G42" s="88">
        <v>26041278</v>
      </c>
      <c r="H42" s="88">
        <v>18</v>
      </c>
      <c r="I42" s="89">
        <v>5438936</v>
      </c>
      <c r="J42" s="50">
        <f t="shared" si="11"/>
        <v>45</v>
      </c>
      <c r="K42" s="44">
        <f t="shared" si="11"/>
        <v>22101570</v>
      </c>
      <c r="L42" s="44">
        <v>31</v>
      </c>
      <c r="M42" s="44">
        <v>16891668</v>
      </c>
      <c r="N42" s="44">
        <v>14</v>
      </c>
      <c r="O42" s="45">
        <v>5209902</v>
      </c>
      <c r="P42" s="5"/>
      <c r="Q42" s="5"/>
      <c r="R42" s="5"/>
      <c r="S42" s="5"/>
      <c r="T42" s="5"/>
    </row>
    <row r="43" spans="1:20" ht="21.6" customHeight="1">
      <c r="A43" s="104" t="s">
        <v>133</v>
      </c>
      <c r="B43" s="106" t="s">
        <v>71</v>
      </c>
      <c r="C43" s="65" t="s">
        <v>1</v>
      </c>
      <c r="D43" s="84">
        <f t="shared" ref="D43:I43" si="12">SUM(D44:D62)</f>
        <v>1729</v>
      </c>
      <c r="E43" s="85">
        <f t="shared" si="12"/>
        <v>645969542</v>
      </c>
      <c r="F43" s="85">
        <f t="shared" si="12"/>
        <v>1316</v>
      </c>
      <c r="G43" s="85">
        <f t="shared" si="12"/>
        <v>527103368</v>
      </c>
      <c r="H43" s="85">
        <f t="shared" si="12"/>
        <v>413</v>
      </c>
      <c r="I43" s="86">
        <f t="shared" si="12"/>
        <v>118866174</v>
      </c>
      <c r="J43" s="49">
        <f t="shared" ref="J43:O43" si="13">SUM(J44:J62)</f>
        <v>1133</v>
      </c>
      <c r="K43" s="40">
        <f t="shared" si="13"/>
        <v>380740304</v>
      </c>
      <c r="L43" s="40">
        <f t="shared" si="13"/>
        <v>878</v>
      </c>
      <c r="M43" s="40">
        <f t="shared" si="13"/>
        <v>309363935</v>
      </c>
      <c r="N43" s="40">
        <f t="shared" si="13"/>
        <v>255</v>
      </c>
      <c r="O43" s="43">
        <f t="shared" si="13"/>
        <v>71376369</v>
      </c>
    </row>
    <row r="44" spans="1:20" ht="33">
      <c r="A44" s="111"/>
      <c r="B44" s="110"/>
      <c r="C44" s="69" t="s">
        <v>91</v>
      </c>
      <c r="D44" s="87">
        <f t="shared" ref="D44:D62" si="14">F44+H44</f>
        <v>26</v>
      </c>
      <c r="E44" s="88">
        <f t="shared" ref="E44:E62" si="15">G44+I44</f>
        <v>8887672</v>
      </c>
      <c r="F44" s="88">
        <v>19</v>
      </c>
      <c r="G44" s="88">
        <v>6069862</v>
      </c>
      <c r="H44" s="88">
        <v>7</v>
      </c>
      <c r="I44" s="89">
        <v>2817810</v>
      </c>
      <c r="J44" s="50">
        <f t="shared" ref="J44:K62" si="16">L44+N44</f>
        <v>27</v>
      </c>
      <c r="K44" s="44">
        <f t="shared" si="16"/>
        <v>4437502</v>
      </c>
      <c r="L44" s="44">
        <v>23</v>
      </c>
      <c r="M44" s="44">
        <v>4035800</v>
      </c>
      <c r="N44" s="44">
        <v>4</v>
      </c>
      <c r="O44" s="45">
        <v>401702</v>
      </c>
    </row>
    <row r="45" spans="1:20" ht="33">
      <c r="A45" s="111"/>
      <c r="B45" s="110"/>
      <c r="C45" s="69" t="s">
        <v>92</v>
      </c>
      <c r="D45" s="87">
        <f t="shared" si="14"/>
        <v>1</v>
      </c>
      <c r="E45" s="88">
        <f t="shared" si="15"/>
        <v>559746</v>
      </c>
      <c r="F45" s="88">
        <v>0</v>
      </c>
      <c r="G45" s="88">
        <v>0</v>
      </c>
      <c r="H45" s="88">
        <v>1</v>
      </c>
      <c r="I45" s="89">
        <v>559746</v>
      </c>
      <c r="J45" s="50">
        <f t="shared" si="16"/>
        <v>1</v>
      </c>
      <c r="K45" s="44">
        <f t="shared" si="16"/>
        <v>37562</v>
      </c>
      <c r="L45" s="44">
        <v>1</v>
      </c>
      <c r="M45" s="44">
        <v>37562</v>
      </c>
      <c r="N45" s="44">
        <v>0</v>
      </c>
      <c r="O45" s="45">
        <v>0</v>
      </c>
    </row>
    <row r="46" spans="1:20" ht="21.6" customHeight="1">
      <c r="A46" s="111"/>
      <c r="B46" s="110"/>
      <c r="C46" s="69" t="s">
        <v>54</v>
      </c>
      <c r="D46" s="87">
        <f t="shared" si="14"/>
        <v>708</v>
      </c>
      <c r="E46" s="88">
        <f t="shared" si="15"/>
        <v>251339150</v>
      </c>
      <c r="F46" s="88">
        <v>567</v>
      </c>
      <c r="G46" s="88">
        <v>214628079</v>
      </c>
      <c r="H46" s="88">
        <v>141</v>
      </c>
      <c r="I46" s="89">
        <v>36711071</v>
      </c>
      <c r="J46" s="50">
        <f t="shared" si="16"/>
        <v>474</v>
      </c>
      <c r="K46" s="44">
        <f t="shared" si="16"/>
        <v>153272083</v>
      </c>
      <c r="L46" s="44">
        <v>388</v>
      </c>
      <c r="M46" s="44">
        <v>128750626</v>
      </c>
      <c r="N46" s="44">
        <v>86</v>
      </c>
      <c r="O46" s="45">
        <v>24521457</v>
      </c>
    </row>
    <row r="47" spans="1:20" ht="33">
      <c r="A47" s="111"/>
      <c r="B47" s="110"/>
      <c r="C47" s="69" t="s">
        <v>84</v>
      </c>
      <c r="D47" s="87">
        <f t="shared" si="14"/>
        <v>2</v>
      </c>
      <c r="E47" s="88">
        <f t="shared" si="15"/>
        <v>530967</v>
      </c>
      <c r="F47" s="88">
        <v>2</v>
      </c>
      <c r="G47" s="88">
        <v>530967</v>
      </c>
      <c r="H47" s="88">
        <v>0</v>
      </c>
      <c r="I47" s="89">
        <v>0</v>
      </c>
      <c r="J47" s="50">
        <f t="shared" si="16"/>
        <v>1</v>
      </c>
      <c r="K47" s="44">
        <f t="shared" si="16"/>
        <v>1262550</v>
      </c>
      <c r="L47" s="44">
        <v>1</v>
      </c>
      <c r="M47" s="44">
        <v>1262550</v>
      </c>
      <c r="N47" s="44">
        <v>0</v>
      </c>
      <c r="O47" s="45">
        <v>0</v>
      </c>
    </row>
    <row r="48" spans="1:20" ht="33">
      <c r="A48" s="111"/>
      <c r="B48" s="110"/>
      <c r="C48" s="69" t="s">
        <v>99</v>
      </c>
      <c r="D48" s="87">
        <f t="shared" si="14"/>
        <v>10</v>
      </c>
      <c r="E48" s="88">
        <f t="shared" si="15"/>
        <v>3199668</v>
      </c>
      <c r="F48" s="88">
        <v>9</v>
      </c>
      <c r="G48" s="88">
        <v>2997660</v>
      </c>
      <c r="H48" s="88">
        <v>1</v>
      </c>
      <c r="I48" s="89">
        <v>202008</v>
      </c>
      <c r="J48" s="50">
        <f t="shared" si="16"/>
        <v>7</v>
      </c>
      <c r="K48" s="44">
        <f t="shared" si="16"/>
        <v>3564879</v>
      </c>
      <c r="L48" s="44">
        <v>6</v>
      </c>
      <c r="M48" s="44">
        <v>3198471</v>
      </c>
      <c r="N48" s="44">
        <v>1</v>
      </c>
      <c r="O48" s="45">
        <v>366408</v>
      </c>
    </row>
    <row r="49" spans="1:65" ht="21.6" customHeight="1">
      <c r="A49" s="111"/>
      <c r="B49" s="110"/>
      <c r="C49" s="69" t="s">
        <v>100</v>
      </c>
      <c r="D49" s="87">
        <f t="shared" si="14"/>
        <v>239</v>
      </c>
      <c r="E49" s="88">
        <f t="shared" si="15"/>
        <v>102019608</v>
      </c>
      <c r="F49" s="88">
        <v>223</v>
      </c>
      <c r="G49" s="88">
        <v>97026133</v>
      </c>
      <c r="H49" s="88">
        <v>16</v>
      </c>
      <c r="I49" s="89">
        <v>4993475</v>
      </c>
      <c r="J49" s="50">
        <f t="shared" si="16"/>
        <v>170</v>
      </c>
      <c r="K49" s="44">
        <f t="shared" si="16"/>
        <v>65533441</v>
      </c>
      <c r="L49" s="44">
        <v>164</v>
      </c>
      <c r="M49" s="44">
        <v>64128130</v>
      </c>
      <c r="N49" s="44">
        <v>6</v>
      </c>
      <c r="O49" s="45">
        <v>1405311</v>
      </c>
    </row>
    <row r="50" spans="1:65" ht="21.6" customHeight="1">
      <c r="A50" s="111"/>
      <c r="B50" s="110"/>
      <c r="C50" s="69" t="s">
        <v>101</v>
      </c>
      <c r="D50" s="87">
        <f t="shared" si="14"/>
        <v>256</v>
      </c>
      <c r="E50" s="88">
        <f t="shared" si="15"/>
        <v>82225213</v>
      </c>
      <c r="F50" s="88">
        <v>175</v>
      </c>
      <c r="G50" s="88">
        <v>58915282</v>
      </c>
      <c r="H50" s="88">
        <v>81</v>
      </c>
      <c r="I50" s="89">
        <v>23309931</v>
      </c>
      <c r="J50" s="50">
        <f t="shared" si="16"/>
        <v>162</v>
      </c>
      <c r="K50" s="44">
        <f t="shared" si="16"/>
        <v>51598799</v>
      </c>
      <c r="L50" s="44">
        <v>120</v>
      </c>
      <c r="M50" s="44">
        <v>39477280</v>
      </c>
      <c r="N50" s="44">
        <v>42</v>
      </c>
      <c r="O50" s="45">
        <v>12121519</v>
      </c>
    </row>
    <row r="51" spans="1:65" ht="21.6" customHeight="1">
      <c r="A51" s="111"/>
      <c r="B51" s="110"/>
      <c r="C51" s="69" t="s">
        <v>102</v>
      </c>
      <c r="D51" s="87">
        <f t="shared" si="14"/>
        <v>112</v>
      </c>
      <c r="E51" s="88">
        <f t="shared" si="15"/>
        <v>52470906</v>
      </c>
      <c r="F51" s="88">
        <v>99</v>
      </c>
      <c r="G51" s="88">
        <v>46767750</v>
      </c>
      <c r="H51" s="88">
        <v>13</v>
      </c>
      <c r="I51" s="89">
        <v>5703156</v>
      </c>
      <c r="J51" s="50">
        <f t="shared" si="16"/>
        <v>64</v>
      </c>
      <c r="K51" s="44">
        <f t="shared" si="16"/>
        <v>28506329</v>
      </c>
      <c r="L51" s="44">
        <v>56</v>
      </c>
      <c r="M51" s="44">
        <v>26359071</v>
      </c>
      <c r="N51" s="44">
        <v>8</v>
      </c>
      <c r="O51" s="45">
        <v>2147258</v>
      </c>
    </row>
    <row r="52" spans="1:65" ht="21.6" customHeight="1">
      <c r="A52" s="111"/>
      <c r="B52" s="110"/>
      <c r="C52" s="69" t="s">
        <v>103</v>
      </c>
      <c r="D52" s="87">
        <f t="shared" si="14"/>
        <v>56</v>
      </c>
      <c r="E52" s="88">
        <f t="shared" si="15"/>
        <v>16844518</v>
      </c>
      <c r="F52" s="88">
        <v>28</v>
      </c>
      <c r="G52" s="88">
        <v>7911412</v>
      </c>
      <c r="H52" s="88">
        <v>28</v>
      </c>
      <c r="I52" s="89">
        <v>8933106</v>
      </c>
      <c r="J52" s="50">
        <f t="shared" si="16"/>
        <v>44</v>
      </c>
      <c r="K52" s="44">
        <f t="shared" si="16"/>
        <v>15107108</v>
      </c>
      <c r="L52" s="44">
        <v>24</v>
      </c>
      <c r="M52" s="44">
        <v>9295023</v>
      </c>
      <c r="N52" s="44">
        <v>20</v>
      </c>
      <c r="O52" s="45">
        <v>5812085</v>
      </c>
    </row>
    <row r="53" spans="1:65" ht="33">
      <c r="A53" s="111"/>
      <c r="B53" s="110"/>
      <c r="C53" s="69" t="s">
        <v>128</v>
      </c>
      <c r="D53" s="87">
        <f t="shared" si="14"/>
        <v>15</v>
      </c>
      <c r="E53" s="88">
        <f t="shared" si="15"/>
        <v>6812949</v>
      </c>
      <c r="F53" s="88">
        <v>9</v>
      </c>
      <c r="G53" s="88">
        <v>5503884</v>
      </c>
      <c r="H53" s="88">
        <v>6</v>
      </c>
      <c r="I53" s="89">
        <v>1309065</v>
      </c>
      <c r="J53" s="50">
        <f t="shared" si="16"/>
        <v>9</v>
      </c>
      <c r="K53" s="44">
        <f t="shared" si="16"/>
        <v>2784873</v>
      </c>
      <c r="L53" s="44">
        <v>4</v>
      </c>
      <c r="M53" s="44">
        <v>666777</v>
      </c>
      <c r="N53" s="44">
        <v>5</v>
      </c>
      <c r="O53" s="45">
        <v>2118096</v>
      </c>
    </row>
    <row r="54" spans="1:65" ht="21.6" customHeight="1">
      <c r="A54" s="111"/>
      <c r="B54" s="110"/>
      <c r="C54" s="69" t="s">
        <v>104</v>
      </c>
      <c r="D54" s="87">
        <f t="shared" si="14"/>
        <v>15</v>
      </c>
      <c r="E54" s="88">
        <f t="shared" si="15"/>
        <v>5059335</v>
      </c>
      <c r="F54" s="88">
        <v>4</v>
      </c>
      <c r="G54" s="88">
        <v>2241999</v>
      </c>
      <c r="H54" s="88">
        <v>11</v>
      </c>
      <c r="I54" s="89">
        <v>2817336</v>
      </c>
      <c r="J54" s="50">
        <f t="shared" si="16"/>
        <v>10</v>
      </c>
      <c r="K54" s="44">
        <f t="shared" si="16"/>
        <v>4538490</v>
      </c>
      <c r="L54" s="44">
        <v>3</v>
      </c>
      <c r="M54" s="44">
        <v>1133760</v>
      </c>
      <c r="N54" s="44">
        <v>7</v>
      </c>
      <c r="O54" s="45">
        <v>3404730</v>
      </c>
    </row>
    <row r="55" spans="1:65" ht="21.6" customHeight="1">
      <c r="A55" s="111"/>
      <c r="B55" s="110"/>
      <c r="C55" s="69" t="s">
        <v>56</v>
      </c>
      <c r="D55" s="87">
        <f t="shared" si="14"/>
        <v>14</v>
      </c>
      <c r="E55" s="88">
        <f t="shared" si="15"/>
        <v>4269684</v>
      </c>
      <c r="F55" s="88">
        <v>8</v>
      </c>
      <c r="G55" s="88">
        <v>2922255</v>
      </c>
      <c r="H55" s="88">
        <v>6</v>
      </c>
      <c r="I55" s="89">
        <v>1347429</v>
      </c>
      <c r="J55" s="50">
        <f t="shared" si="16"/>
        <v>4</v>
      </c>
      <c r="K55" s="44">
        <f t="shared" si="16"/>
        <v>1144800</v>
      </c>
      <c r="L55" s="44">
        <v>2</v>
      </c>
      <c r="M55" s="44">
        <v>374400</v>
      </c>
      <c r="N55" s="44">
        <v>2</v>
      </c>
      <c r="O55" s="45">
        <v>770400</v>
      </c>
    </row>
    <row r="56" spans="1:65" ht="33">
      <c r="A56" s="111"/>
      <c r="B56" s="110"/>
      <c r="C56" s="69" t="s">
        <v>87</v>
      </c>
      <c r="D56" s="87">
        <f t="shared" si="14"/>
        <v>34</v>
      </c>
      <c r="E56" s="88">
        <f t="shared" si="15"/>
        <v>13834373</v>
      </c>
      <c r="F56" s="88">
        <v>25</v>
      </c>
      <c r="G56" s="88">
        <v>12270698</v>
      </c>
      <c r="H56" s="88">
        <v>9</v>
      </c>
      <c r="I56" s="89">
        <v>1563675</v>
      </c>
      <c r="J56" s="50">
        <f t="shared" si="16"/>
        <v>22</v>
      </c>
      <c r="K56" s="44">
        <f t="shared" si="16"/>
        <v>8724676</v>
      </c>
      <c r="L56" s="44">
        <v>18</v>
      </c>
      <c r="M56" s="44">
        <v>7896199</v>
      </c>
      <c r="N56" s="44">
        <v>4</v>
      </c>
      <c r="O56" s="45">
        <v>828477</v>
      </c>
    </row>
    <row r="57" spans="1:65" ht="21.6" customHeight="1">
      <c r="A57" s="111"/>
      <c r="B57" s="110"/>
      <c r="C57" s="69" t="s">
        <v>57</v>
      </c>
      <c r="D57" s="87">
        <f t="shared" si="14"/>
        <v>91</v>
      </c>
      <c r="E57" s="88">
        <f t="shared" si="15"/>
        <v>40382087</v>
      </c>
      <c r="F57" s="88">
        <v>66</v>
      </c>
      <c r="G57" s="88">
        <v>31889861</v>
      </c>
      <c r="H57" s="88">
        <v>25</v>
      </c>
      <c r="I57" s="89">
        <v>8492226</v>
      </c>
      <c r="J57" s="50">
        <f t="shared" si="16"/>
        <v>50</v>
      </c>
      <c r="K57" s="44">
        <f t="shared" si="16"/>
        <v>15224494</v>
      </c>
      <c r="L57" s="44">
        <v>30</v>
      </c>
      <c r="M57" s="44">
        <v>10474244</v>
      </c>
      <c r="N57" s="44">
        <v>20</v>
      </c>
      <c r="O57" s="45">
        <v>4750250</v>
      </c>
    </row>
    <row r="58" spans="1:65" ht="49.5">
      <c r="A58" s="111"/>
      <c r="B58" s="110"/>
      <c r="C58" s="69" t="s">
        <v>105</v>
      </c>
      <c r="D58" s="87">
        <f t="shared" si="14"/>
        <v>21</v>
      </c>
      <c r="E58" s="88">
        <f t="shared" si="15"/>
        <v>7453394</v>
      </c>
      <c r="F58" s="88">
        <v>10</v>
      </c>
      <c r="G58" s="88">
        <v>4008701</v>
      </c>
      <c r="H58" s="88">
        <v>11</v>
      </c>
      <c r="I58" s="89">
        <v>3444693</v>
      </c>
      <c r="J58" s="50">
        <f t="shared" si="16"/>
        <v>16</v>
      </c>
      <c r="K58" s="44">
        <f t="shared" si="16"/>
        <v>5202078</v>
      </c>
      <c r="L58" s="44">
        <v>8</v>
      </c>
      <c r="M58" s="44">
        <v>3006264</v>
      </c>
      <c r="N58" s="44">
        <v>8</v>
      </c>
      <c r="O58" s="45">
        <v>2195814</v>
      </c>
    </row>
    <row r="59" spans="1:65" ht="21.6" customHeight="1">
      <c r="A59" s="111"/>
      <c r="B59" s="110"/>
      <c r="C59" s="69" t="s">
        <v>106</v>
      </c>
      <c r="D59" s="87">
        <f t="shared" si="14"/>
        <v>17</v>
      </c>
      <c r="E59" s="88">
        <f t="shared" si="15"/>
        <v>7610148</v>
      </c>
      <c r="F59" s="88">
        <v>9</v>
      </c>
      <c r="G59" s="88">
        <v>5840505</v>
      </c>
      <c r="H59" s="88">
        <v>8</v>
      </c>
      <c r="I59" s="89">
        <v>1769643</v>
      </c>
      <c r="J59" s="50">
        <f t="shared" si="16"/>
        <v>5</v>
      </c>
      <c r="K59" s="44">
        <f t="shared" si="16"/>
        <v>991140</v>
      </c>
      <c r="L59" s="44">
        <v>2</v>
      </c>
      <c r="M59" s="44">
        <v>681738</v>
      </c>
      <c r="N59" s="44">
        <v>3</v>
      </c>
      <c r="O59" s="45">
        <v>309402</v>
      </c>
    </row>
    <row r="60" spans="1:65" ht="33">
      <c r="A60" s="111"/>
      <c r="B60" s="110"/>
      <c r="C60" s="69" t="s">
        <v>107</v>
      </c>
      <c r="D60" s="87">
        <f t="shared" si="14"/>
        <v>37</v>
      </c>
      <c r="E60" s="88">
        <f t="shared" si="15"/>
        <v>11320743</v>
      </c>
      <c r="F60" s="88">
        <v>10</v>
      </c>
      <c r="G60" s="88">
        <v>2261815</v>
      </c>
      <c r="H60" s="88">
        <v>27</v>
      </c>
      <c r="I60" s="89">
        <v>9058928</v>
      </c>
      <c r="J60" s="50">
        <f t="shared" si="16"/>
        <v>21</v>
      </c>
      <c r="K60" s="44">
        <f t="shared" si="16"/>
        <v>5338536</v>
      </c>
      <c r="L60" s="44">
        <v>2</v>
      </c>
      <c r="M60" s="44">
        <v>327501</v>
      </c>
      <c r="N60" s="44">
        <v>19</v>
      </c>
      <c r="O60" s="45">
        <v>5011035</v>
      </c>
    </row>
    <row r="61" spans="1:65" ht="33">
      <c r="A61" s="111"/>
      <c r="B61" s="110"/>
      <c r="C61" s="69" t="s">
        <v>90</v>
      </c>
      <c r="D61" s="87">
        <f t="shared" si="14"/>
        <v>11</v>
      </c>
      <c r="E61" s="88">
        <f t="shared" si="15"/>
        <v>4125771</v>
      </c>
      <c r="F61" s="88">
        <v>5</v>
      </c>
      <c r="G61" s="88">
        <v>1918161</v>
      </c>
      <c r="H61" s="88">
        <v>6</v>
      </c>
      <c r="I61" s="89">
        <v>2207610</v>
      </c>
      <c r="J61" s="50">
        <f t="shared" si="16"/>
        <v>6</v>
      </c>
      <c r="K61" s="44">
        <f t="shared" si="16"/>
        <v>662807</v>
      </c>
      <c r="L61" s="44">
        <v>4</v>
      </c>
      <c r="M61" s="44">
        <v>421004</v>
      </c>
      <c r="N61" s="44">
        <v>2</v>
      </c>
      <c r="O61" s="45">
        <v>241803</v>
      </c>
    </row>
    <row r="62" spans="1:65" ht="21.6" customHeight="1" thickBot="1">
      <c r="A62" s="112"/>
      <c r="B62" s="113"/>
      <c r="C62" s="70" t="s">
        <v>59</v>
      </c>
      <c r="D62" s="90">
        <f t="shared" si="14"/>
        <v>64</v>
      </c>
      <c r="E62" s="91">
        <f t="shared" si="15"/>
        <v>27023610</v>
      </c>
      <c r="F62" s="91">
        <v>48</v>
      </c>
      <c r="G62" s="91">
        <v>23398344</v>
      </c>
      <c r="H62" s="91">
        <v>16</v>
      </c>
      <c r="I62" s="92">
        <v>3625266</v>
      </c>
      <c r="J62" s="51">
        <f t="shared" si="16"/>
        <v>40</v>
      </c>
      <c r="K62" s="46">
        <f t="shared" si="16"/>
        <v>12808157</v>
      </c>
      <c r="L62" s="46">
        <v>22</v>
      </c>
      <c r="M62" s="46">
        <v>7837535</v>
      </c>
      <c r="N62" s="46">
        <v>18</v>
      </c>
      <c r="O62" s="47">
        <v>4970622</v>
      </c>
    </row>
    <row r="63" spans="1:65" s="31" customFormat="1" ht="104.25" customHeight="1">
      <c r="A63" s="32"/>
      <c r="B63" s="11"/>
      <c r="C63" s="11"/>
      <c r="D63" s="102" t="s">
        <v>141</v>
      </c>
      <c r="E63" s="103"/>
      <c r="F63" s="103"/>
      <c r="G63" s="103"/>
      <c r="H63" s="103"/>
      <c r="I63" s="103"/>
      <c r="J63" s="102" t="s">
        <v>142</v>
      </c>
      <c r="K63" s="103"/>
      <c r="L63" s="103"/>
      <c r="M63" s="103"/>
      <c r="N63" s="103"/>
      <c r="O63" s="103"/>
      <c r="R63" s="11"/>
      <c r="Y63" s="11"/>
      <c r="AF63" s="11"/>
      <c r="AN63" s="11"/>
      <c r="BM63" s="11"/>
    </row>
  </sheetData>
  <mergeCells count="20">
    <mergeCell ref="F4:G4"/>
    <mergeCell ref="H4:I4"/>
    <mergeCell ref="D63:I63"/>
    <mergeCell ref="D1:I1"/>
    <mergeCell ref="J1:O1"/>
    <mergeCell ref="J63:O63"/>
    <mergeCell ref="A6:A29"/>
    <mergeCell ref="B6:B29"/>
    <mergeCell ref="A30:A42"/>
    <mergeCell ref="B30:B42"/>
    <mergeCell ref="A43:A62"/>
    <mergeCell ref="B43:B62"/>
    <mergeCell ref="A3:A5"/>
    <mergeCell ref="B3:C5"/>
    <mergeCell ref="J3:O3"/>
    <mergeCell ref="J4:K4"/>
    <mergeCell ref="L4:M4"/>
    <mergeCell ref="N4:O4"/>
    <mergeCell ref="D3:I3"/>
    <mergeCell ref="D4:E4"/>
  </mergeCells>
  <phoneticPr fontId="14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verticalDpi="1200" r:id="rId1"/>
  <headerFooter alignWithMargins="0"/>
  <rowBreaks count="2" manualBreakCount="2">
    <brk id="29" max="16383" man="1"/>
    <brk id="42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62"/>
  <sheetViews>
    <sheetView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5" style="4" customWidth="1"/>
    <col min="2" max="2" width="4.625" style="4" customWidth="1"/>
    <col min="3" max="3" width="14.75" style="6" customWidth="1"/>
    <col min="4" max="4" width="7.75" style="2" customWidth="1"/>
    <col min="5" max="5" width="13.75" style="2" customWidth="1"/>
    <col min="6" max="6" width="7.75" style="2" customWidth="1"/>
    <col min="7" max="7" width="13.75" style="2" customWidth="1"/>
    <col min="8" max="8" width="7.75" style="2" customWidth="1"/>
    <col min="9" max="9" width="13.75" style="2" customWidth="1"/>
    <col min="10" max="10" width="14.625" style="2" customWidth="1"/>
    <col min="11" max="11" width="9.625" style="2" customWidth="1"/>
    <col min="12" max="12" width="14.625" style="2" customWidth="1"/>
    <col min="13" max="13" width="9.625" style="2" customWidth="1"/>
    <col min="14" max="14" width="14.625" style="2" customWidth="1"/>
    <col min="15" max="16384" width="9" style="2"/>
  </cols>
  <sheetData>
    <row r="1" spans="1:14" s="27" customFormat="1" ht="42" customHeight="1">
      <c r="A1" s="138" t="s">
        <v>136</v>
      </c>
      <c r="B1" s="139"/>
      <c r="C1" s="139"/>
      <c r="D1" s="139"/>
      <c r="E1" s="139"/>
      <c r="F1" s="139"/>
      <c r="G1" s="139"/>
      <c r="H1" s="139"/>
      <c r="I1" s="139"/>
    </row>
    <row r="2" spans="1:14" ht="18" customHeight="1" thickBot="1"/>
    <row r="3" spans="1:14" s="6" customFormat="1" ht="22.9" customHeight="1">
      <c r="A3" s="114" t="s">
        <v>108</v>
      </c>
      <c r="B3" s="116" t="s">
        <v>53</v>
      </c>
      <c r="C3" s="117"/>
      <c r="D3" s="122" t="s">
        <v>134</v>
      </c>
      <c r="E3" s="123"/>
      <c r="F3" s="123"/>
      <c r="G3" s="123"/>
      <c r="H3" s="123"/>
      <c r="I3" s="124"/>
    </row>
    <row r="4" spans="1:14" s="3" customFormat="1" ht="22.9" customHeight="1">
      <c r="A4" s="115"/>
      <c r="B4" s="118"/>
      <c r="C4" s="119"/>
      <c r="D4" s="125" t="s">
        <v>81</v>
      </c>
      <c r="E4" s="126"/>
      <c r="F4" s="127" t="s">
        <v>82</v>
      </c>
      <c r="G4" s="126"/>
      <c r="H4" s="127" t="s">
        <v>83</v>
      </c>
      <c r="I4" s="128"/>
    </row>
    <row r="5" spans="1:14" ht="22.9" customHeight="1">
      <c r="A5" s="115"/>
      <c r="B5" s="120"/>
      <c r="C5" s="121"/>
      <c r="D5" s="93" t="s">
        <v>26</v>
      </c>
      <c r="E5" s="94" t="s">
        <v>27</v>
      </c>
      <c r="F5" s="94" t="s">
        <v>26</v>
      </c>
      <c r="G5" s="94" t="s">
        <v>27</v>
      </c>
      <c r="H5" s="94" t="s">
        <v>26</v>
      </c>
      <c r="I5" s="95" t="s">
        <v>27</v>
      </c>
    </row>
    <row r="6" spans="1:14" ht="24.6" customHeight="1">
      <c r="A6" s="104" t="s">
        <v>131</v>
      </c>
      <c r="B6" s="106" t="s">
        <v>63</v>
      </c>
      <c r="C6" s="65" t="s">
        <v>1</v>
      </c>
      <c r="D6" s="49">
        <f t="shared" ref="D6:I6" si="0">SUM(D7:D28)</f>
        <v>621</v>
      </c>
      <c r="E6" s="40">
        <f t="shared" si="0"/>
        <v>204876990</v>
      </c>
      <c r="F6" s="40">
        <f t="shared" si="0"/>
        <v>483</v>
      </c>
      <c r="G6" s="40">
        <f t="shared" si="0"/>
        <v>158886076</v>
      </c>
      <c r="H6" s="40">
        <f t="shared" si="0"/>
        <v>138</v>
      </c>
      <c r="I6" s="43">
        <f t="shared" si="0"/>
        <v>45990914</v>
      </c>
      <c r="J6" s="5"/>
      <c r="K6" s="5"/>
      <c r="L6" s="5"/>
      <c r="M6" s="5"/>
      <c r="N6" s="5"/>
    </row>
    <row r="7" spans="1:14" ht="24.6" customHeight="1">
      <c r="A7" s="104"/>
      <c r="B7" s="107"/>
      <c r="C7" s="65" t="s">
        <v>48</v>
      </c>
      <c r="D7" s="49">
        <f t="shared" ref="D7:E28" si="1">F7+H7</f>
        <v>84</v>
      </c>
      <c r="E7" s="40">
        <f t="shared" si="1"/>
        <v>27820350</v>
      </c>
      <c r="F7" s="40">
        <v>70</v>
      </c>
      <c r="G7" s="40">
        <v>23912136</v>
      </c>
      <c r="H7" s="40">
        <v>14</v>
      </c>
      <c r="I7" s="43">
        <v>3908214</v>
      </c>
      <c r="J7" s="5"/>
      <c r="K7" s="5"/>
      <c r="L7" s="5"/>
      <c r="M7" s="5"/>
      <c r="N7" s="5"/>
    </row>
    <row r="8" spans="1:14" ht="24.6" customHeight="1">
      <c r="A8" s="104"/>
      <c r="B8" s="107"/>
      <c r="C8" s="65" t="s">
        <v>65</v>
      </c>
      <c r="D8" s="49">
        <f t="shared" si="1"/>
        <v>68</v>
      </c>
      <c r="E8" s="40">
        <f t="shared" si="1"/>
        <v>20211489</v>
      </c>
      <c r="F8" s="40">
        <v>52</v>
      </c>
      <c r="G8" s="40">
        <v>15739338</v>
      </c>
      <c r="H8" s="40">
        <v>16</v>
      </c>
      <c r="I8" s="43">
        <v>4472151</v>
      </c>
      <c r="J8" s="5"/>
      <c r="K8" s="5"/>
      <c r="L8" s="5"/>
      <c r="M8" s="5"/>
      <c r="N8" s="5"/>
    </row>
    <row r="9" spans="1:14" ht="24.6" customHeight="1">
      <c r="A9" s="104"/>
      <c r="B9" s="107"/>
      <c r="C9" s="65" t="s">
        <v>93</v>
      </c>
      <c r="D9" s="49">
        <f t="shared" si="1"/>
        <v>59</v>
      </c>
      <c r="E9" s="40">
        <f t="shared" si="1"/>
        <v>17867436</v>
      </c>
      <c r="F9" s="40">
        <v>45</v>
      </c>
      <c r="G9" s="40">
        <v>14093988</v>
      </c>
      <c r="H9" s="40">
        <v>14</v>
      </c>
      <c r="I9" s="43">
        <v>3773448</v>
      </c>
      <c r="J9" s="5"/>
      <c r="K9" s="5"/>
      <c r="L9" s="5"/>
      <c r="M9" s="5"/>
      <c r="N9" s="5"/>
    </row>
    <row r="10" spans="1:14" ht="24.6" customHeight="1">
      <c r="A10" s="104"/>
      <c r="B10" s="107"/>
      <c r="C10" s="65" t="s">
        <v>50</v>
      </c>
      <c r="D10" s="49">
        <f t="shared" si="1"/>
        <v>88</v>
      </c>
      <c r="E10" s="40">
        <f t="shared" si="1"/>
        <v>32820101</v>
      </c>
      <c r="F10" s="40">
        <v>61</v>
      </c>
      <c r="G10" s="40">
        <v>22925573</v>
      </c>
      <c r="H10" s="40">
        <v>27</v>
      </c>
      <c r="I10" s="43">
        <v>9894528</v>
      </c>
      <c r="J10" s="5"/>
      <c r="K10" s="5"/>
      <c r="L10" s="5"/>
      <c r="M10" s="5"/>
      <c r="N10" s="5"/>
    </row>
    <row r="11" spans="1:14" ht="24.6" customHeight="1">
      <c r="A11" s="104"/>
      <c r="B11" s="107"/>
      <c r="C11" s="65" t="s">
        <v>67</v>
      </c>
      <c r="D11" s="49">
        <f t="shared" si="1"/>
        <v>49</v>
      </c>
      <c r="E11" s="40">
        <f t="shared" si="1"/>
        <v>16649644</v>
      </c>
      <c r="F11" s="40">
        <v>39</v>
      </c>
      <c r="G11" s="40">
        <v>12347872</v>
      </c>
      <c r="H11" s="40">
        <v>10</v>
      </c>
      <c r="I11" s="43">
        <v>4301772</v>
      </c>
      <c r="J11" s="5"/>
      <c r="K11" s="5"/>
      <c r="L11" s="5"/>
      <c r="M11" s="5"/>
      <c r="N11" s="5"/>
    </row>
    <row r="12" spans="1:14" ht="24.6" customHeight="1">
      <c r="A12" s="104"/>
      <c r="B12" s="107"/>
      <c r="C12" s="65" t="s">
        <v>52</v>
      </c>
      <c r="D12" s="49">
        <f t="shared" si="1"/>
        <v>114</v>
      </c>
      <c r="E12" s="40">
        <f t="shared" si="1"/>
        <v>37768571</v>
      </c>
      <c r="F12" s="40">
        <v>91</v>
      </c>
      <c r="G12" s="40">
        <v>31043328</v>
      </c>
      <c r="H12" s="40">
        <v>23</v>
      </c>
      <c r="I12" s="43">
        <v>6725243</v>
      </c>
      <c r="J12" s="5"/>
      <c r="K12" s="5"/>
      <c r="L12" s="5"/>
      <c r="M12" s="5"/>
      <c r="N12" s="5"/>
    </row>
    <row r="13" spans="1:14" ht="24.6" customHeight="1">
      <c r="A13" s="105"/>
      <c r="B13" s="108"/>
      <c r="C13" s="66" t="s">
        <v>3</v>
      </c>
      <c r="D13" s="50">
        <f t="shared" si="1"/>
        <v>12</v>
      </c>
      <c r="E13" s="44">
        <f t="shared" si="1"/>
        <v>3364044</v>
      </c>
      <c r="F13" s="44">
        <v>11</v>
      </c>
      <c r="G13" s="44">
        <v>3292044</v>
      </c>
      <c r="H13" s="44">
        <v>1</v>
      </c>
      <c r="I13" s="45">
        <v>72000</v>
      </c>
      <c r="J13" s="5"/>
      <c r="K13" s="5"/>
      <c r="L13" s="5"/>
      <c r="M13" s="5"/>
      <c r="N13" s="5"/>
    </row>
    <row r="14" spans="1:14" ht="24.6" customHeight="1">
      <c r="A14" s="105"/>
      <c r="B14" s="108"/>
      <c r="C14" s="66" t="s">
        <v>5</v>
      </c>
      <c r="D14" s="50">
        <f t="shared" si="1"/>
        <v>9</v>
      </c>
      <c r="E14" s="44">
        <f t="shared" si="1"/>
        <v>3551523</v>
      </c>
      <c r="F14" s="44">
        <v>7</v>
      </c>
      <c r="G14" s="44">
        <v>2066265</v>
      </c>
      <c r="H14" s="44">
        <v>2</v>
      </c>
      <c r="I14" s="45">
        <v>1485258</v>
      </c>
      <c r="J14" s="5"/>
      <c r="K14" s="5"/>
      <c r="L14" s="5"/>
      <c r="M14" s="5"/>
      <c r="N14" s="5"/>
    </row>
    <row r="15" spans="1:14" ht="24.6" customHeight="1">
      <c r="A15" s="105"/>
      <c r="B15" s="108"/>
      <c r="C15" s="66" t="s">
        <v>6</v>
      </c>
      <c r="D15" s="50">
        <f t="shared" si="1"/>
        <v>12</v>
      </c>
      <c r="E15" s="44">
        <f t="shared" si="1"/>
        <v>4814022</v>
      </c>
      <c r="F15" s="44">
        <v>8</v>
      </c>
      <c r="G15" s="44">
        <v>3107586</v>
      </c>
      <c r="H15" s="44">
        <v>4</v>
      </c>
      <c r="I15" s="45">
        <v>1706436</v>
      </c>
      <c r="J15" s="5"/>
      <c r="K15" s="5"/>
      <c r="L15" s="5"/>
      <c r="M15" s="5"/>
      <c r="N15" s="5"/>
    </row>
    <row r="16" spans="1:14" ht="24.6" customHeight="1">
      <c r="A16" s="105"/>
      <c r="B16" s="108"/>
      <c r="C16" s="66" t="s">
        <v>8</v>
      </c>
      <c r="D16" s="50">
        <f t="shared" si="1"/>
        <v>39</v>
      </c>
      <c r="E16" s="44">
        <f t="shared" si="1"/>
        <v>9064433</v>
      </c>
      <c r="F16" s="44">
        <v>30</v>
      </c>
      <c r="G16" s="44">
        <v>7120025</v>
      </c>
      <c r="H16" s="44">
        <v>9</v>
      </c>
      <c r="I16" s="45">
        <v>1944408</v>
      </c>
      <c r="J16" s="5"/>
      <c r="K16" s="5"/>
      <c r="L16" s="5"/>
      <c r="M16" s="5"/>
      <c r="N16" s="5"/>
    </row>
    <row r="17" spans="1:14" ht="24.6" customHeight="1">
      <c r="A17" s="105"/>
      <c r="B17" s="108"/>
      <c r="C17" s="66" t="s">
        <v>9</v>
      </c>
      <c r="D17" s="50">
        <f t="shared" si="1"/>
        <v>9</v>
      </c>
      <c r="E17" s="44">
        <f t="shared" si="1"/>
        <v>2893806</v>
      </c>
      <c r="F17" s="44">
        <v>7</v>
      </c>
      <c r="G17" s="44">
        <v>2178588</v>
      </c>
      <c r="H17" s="44">
        <v>2</v>
      </c>
      <c r="I17" s="45">
        <v>715218</v>
      </c>
      <c r="J17" s="5"/>
      <c r="K17" s="5"/>
      <c r="L17" s="5"/>
      <c r="M17" s="5"/>
      <c r="N17" s="5"/>
    </row>
    <row r="18" spans="1:14" ht="24.6" customHeight="1">
      <c r="A18" s="105"/>
      <c r="B18" s="108"/>
      <c r="C18" s="66" t="s">
        <v>10</v>
      </c>
      <c r="D18" s="50">
        <f t="shared" si="1"/>
        <v>14</v>
      </c>
      <c r="E18" s="44">
        <f t="shared" si="1"/>
        <v>3654816</v>
      </c>
      <c r="F18" s="44">
        <v>12</v>
      </c>
      <c r="G18" s="44">
        <v>2771898</v>
      </c>
      <c r="H18" s="44">
        <v>2</v>
      </c>
      <c r="I18" s="45">
        <v>882918</v>
      </c>
      <c r="J18" s="5"/>
      <c r="K18" s="5"/>
      <c r="L18" s="5"/>
      <c r="M18" s="5"/>
      <c r="N18" s="5"/>
    </row>
    <row r="19" spans="1:14" ht="24.6" customHeight="1">
      <c r="A19" s="105"/>
      <c r="B19" s="108"/>
      <c r="C19" s="66" t="s">
        <v>11</v>
      </c>
      <c r="D19" s="50">
        <f t="shared" si="1"/>
        <v>7</v>
      </c>
      <c r="E19" s="44">
        <f t="shared" si="1"/>
        <v>2499702</v>
      </c>
      <c r="F19" s="44">
        <v>6</v>
      </c>
      <c r="G19" s="44">
        <v>1812120</v>
      </c>
      <c r="H19" s="44">
        <v>1</v>
      </c>
      <c r="I19" s="45">
        <v>687582</v>
      </c>
      <c r="J19" s="5"/>
      <c r="K19" s="5"/>
      <c r="L19" s="5"/>
      <c r="M19" s="5"/>
      <c r="N19" s="5"/>
    </row>
    <row r="20" spans="1:14" ht="24.6" customHeight="1">
      <c r="A20" s="105"/>
      <c r="B20" s="108"/>
      <c r="C20" s="66" t="s">
        <v>14</v>
      </c>
      <c r="D20" s="50">
        <f t="shared" si="1"/>
        <v>18</v>
      </c>
      <c r="E20" s="44">
        <f t="shared" si="1"/>
        <v>7384629</v>
      </c>
      <c r="F20" s="44">
        <v>11</v>
      </c>
      <c r="G20" s="44">
        <v>3594291</v>
      </c>
      <c r="H20" s="44">
        <v>7</v>
      </c>
      <c r="I20" s="45">
        <v>3790338</v>
      </c>
      <c r="J20" s="5"/>
      <c r="K20" s="5"/>
      <c r="L20" s="5"/>
      <c r="M20" s="5"/>
      <c r="N20" s="5"/>
    </row>
    <row r="21" spans="1:14" ht="24.6" customHeight="1">
      <c r="A21" s="105"/>
      <c r="B21" s="108"/>
      <c r="C21" s="66" t="s">
        <v>15</v>
      </c>
      <c r="D21" s="50">
        <f t="shared" si="1"/>
        <v>3</v>
      </c>
      <c r="E21" s="44">
        <f t="shared" si="1"/>
        <v>364497</v>
      </c>
      <c r="F21" s="44">
        <v>2</v>
      </c>
      <c r="G21" s="44">
        <v>179697</v>
      </c>
      <c r="H21" s="44">
        <v>1</v>
      </c>
      <c r="I21" s="45">
        <v>184800</v>
      </c>
      <c r="J21" s="5"/>
      <c r="K21" s="5"/>
      <c r="L21" s="5"/>
      <c r="M21" s="5"/>
      <c r="N21" s="5"/>
    </row>
    <row r="22" spans="1:14" ht="24.6" customHeight="1">
      <c r="A22" s="105"/>
      <c r="B22" s="108"/>
      <c r="C22" s="66" t="s">
        <v>16</v>
      </c>
      <c r="D22" s="50">
        <f t="shared" si="1"/>
        <v>14</v>
      </c>
      <c r="E22" s="44">
        <f t="shared" si="1"/>
        <v>5998815</v>
      </c>
      <c r="F22" s="44">
        <v>13</v>
      </c>
      <c r="G22" s="44">
        <v>5632407</v>
      </c>
      <c r="H22" s="44">
        <v>1</v>
      </c>
      <c r="I22" s="45">
        <v>366408</v>
      </c>
      <c r="J22" s="5"/>
      <c r="K22" s="5"/>
      <c r="L22" s="5"/>
      <c r="M22" s="5"/>
      <c r="N22" s="5"/>
    </row>
    <row r="23" spans="1:14" ht="24.6" customHeight="1">
      <c r="A23" s="105"/>
      <c r="B23" s="108"/>
      <c r="C23" s="66" t="s">
        <v>17</v>
      </c>
      <c r="D23" s="50">
        <f t="shared" si="1"/>
        <v>2</v>
      </c>
      <c r="E23" s="44">
        <f t="shared" si="1"/>
        <v>479700</v>
      </c>
      <c r="F23" s="44">
        <v>1</v>
      </c>
      <c r="G23" s="44">
        <v>432000</v>
      </c>
      <c r="H23" s="44">
        <v>1</v>
      </c>
      <c r="I23" s="45">
        <v>47700</v>
      </c>
      <c r="J23" s="5"/>
      <c r="K23" s="5"/>
      <c r="L23" s="5"/>
      <c r="M23" s="5"/>
      <c r="N23" s="5"/>
    </row>
    <row r="24" spans="1:14" ht="24.6" customHeight="1">
      <c r="A24" s="105"/>
      <c r="B24" s="108"/>
      <c r="C24" s="66" t="s">
        <v>18</v>
      </c>
      <c r="D24" s="50">
        <f t="shared" si="1"/>
        <v>3</v>
      </c>
      <c r="E24" s="44">
        <f t="shared" si="1"/>
        <v>1827222</v>
      </c>
      <c r="F24" s="44">
        <v>3</v>
      </c>
      <c r="G24" s="44">
        <v>1827222</v>
      </c>
      <c r="H24" s="44">
        <v>0</v>
      </c>
      <c r="I24" s="45">
        <v>0</v>
      </c>
      <c r="J24" s="5"/>
      <c r="K24" s="5"/>
      <c r="L24" s="5"/>
      <c r="M24" s="5"/>
      <c r="N24" s="5"/>
    </row>
    <row r="25" spans="1:14" ht="24.6" customHeight="1">
      <c r="A25" s="105"/>
      <c r="B25" s="108"/>
      <c r="C25" s="66" t="s">
        <v>19</v>
      </c>
      <c r="D25" s="50">
        <f t="shared" si="1"/>
        <v>8</v>
      </c>
      <c r="E25" s="44">
        <f t="shared" si="1"/>
        <v>2929131</v>
      </c>
      <c r="F25" s="44">
        <v>7</v>
      </c>
      <c r="G25" s="44">
        <v>2777631</v>
      </c>
      <c r="H25" s="44">
        <v>1</v>
      </c>
      <c r="I25" s="45">
        <v>151500</v>
      </c>
      <c r="J25" s="5"/>
      <c r="K25" s="5"/>
      <c r="L25" s="5"/>
      <c r="M25" s="5"/>
      <c r="N25" s="5"/>
    </row>
    <row r="26" spans="1:14" ht="24.6" customHeight="1">
      <c r="A26" s="105"/>
      <c r="B26" s="108"/>
      <c r="C26" s="66" t="s">
        <v>21</v>
      </c>
      <c r="D26" s="50">
        <f t="shared" si="1"/>
        <v>8</v>
      </c>
      <c r="E26" s="44">
        <f t="shared" si="1"/>
        <v>2365859</v>
      </c>
      <c r="F26" s="44">
        <v>6</v>
      </c>
      <c r="G26" s="44">
        <v>1484867</v>
      </c>
      <c r="H26" s="44">
        <v>2</v>
      </c>
      <c r="I26" s="45">
        <v>880992</v>
      </c>
      <c r="J26" s="5"/>
      <c r="K26" s="5"/>
      <c r="L26" s="5"/>
      <c r="M26" s="5"/>
      <c r="N26" s="5"/>
    </row>
    <row r="27" spans="1:14" ht="24.6" customHeight="1">
      <c r="A27" s="105"/>
      <c r="B27" s="108"/>
      <c r="C27" s="66" t="s">
        <v>23</v>
      </c>
      <c r="D27" s="50">
        <f t="shared" si="1"/>
        <v>1</v>
      </c>
      <c r="E27" s="44">
        <f t="shared" si="1"/>
        <v>547200</v>
      </c>
      <c r="F27" s="44">
        <v>1</v>
      </c>
      <c r="G27" s="44">
        <v>547200</v>
      </c>
      <c r="H27" s="44">
        <v>0</v>
      </c>
      <c r="I27" s="45">
        <v>0</v>
      </c>
      <c r="J27" s="5"/>
      <c r="K27" s="5"/>
      <c r="L27" s="5"/>
      <c r="M27" s="5"/>
      <c r="N27" s="5"/>
    </row>
    <row r="28" spans="1:14" ht="24.6" customHeight="1">
      <c r="A28" s="105"/>
      <c r="B28" s="108"/>
      <c r="C28" s="66" t="s">
        <v>24</v>
      </c>
      <c r="D28" s="50">
        <f t="shared" si="1"/>
        <v>0</v>
      </c>
      <c r="E28" s="44">
        <f t="shared" si="1"/>
        <v>0</v>
      </c>
      <c r="F28" s="44">
        <v>0</v>
      </c>
      <c r="G28" s="44">
        <v>0</v>
      </c>
      <c r="H28" s="44">
        <v>0</v>
      </c>
      <c r="I28" s="45">
        <v>0</v>
      </c>
      <c r="J28" s="5"/>
      <c r="K28" s="5"/>
      <c r="L28" s="5"/>
      <c r="M28" s="5"/>
      <c r="N28" s="5"/>
    </row>
    <row r="29" spans="1:14" ht="28.9" customHeight="1">
      <c r="A29" s="104" t="s">
        <v>132</v>
      </c>
      <c r="B29" s="106" t="s">
        <v>72</v>
      </c>
      <c r="C29" s="65" t="s">
        <v>1</v>
      </c>
      <c r="D29" s="49">
        <f t="shared" ref="D29:I29" si="2">SUM(D30:D41)</f>
        <v>621</v>
      </c>
      <c r="E29" s="40">
        <f t="shared" si="2"/>
        <v>204876990</v>
      </c>
      <c r="F29" s="40">
        <f t="shared" si="2"/>
        <v>483</v>
      </c>
      <c r="G29" s="40">
        <f t="shared" si="2"/>
        <v>158886076</v>
      </c>
      <c r="H29" s="40">
        <f t="shared" si="2"/>
        <v>138</v>
      </c>
      <c r="I29" s="43">
        <f t="shared" si="2"/>
        <v>45990914</v>
      </c>
      <c r="J29" s="5"/>
      <c r="K29" s="5"/>
      <c r="L29" s="5"/>
      <c r="M29" s="5"/>
      <c r="N29" s="5"/>
    </row>
    <row r="30" spans="1:14" ht="28.9" customHeight="1">
      <c r="A30" s="109"/>
      <c r="B30" s="110"/>
      <c r="C30" s="66" t="s">
        <v>32</v>
      </c>
      <c r="D30" s="50">
        <f t="shared" ref="D30:E41" si="3">F30+H30</f>
        <v>0</v>
      </c>
      <c r="E30" s="44">
        <f t="shared" si="3"/>
        <v>0</v>
      </c>
      <c r="F30" s="44">
        <v>0</v>
      </c>
      <c r="G30" s="44">
        <v>0</v>
      </c>
      <c r="H30" s="44">
        <v>0</v>
      </c>
      <c r="I30" s="45">
        <v>0</v>
      </c>
      <c r="J30" s="5"/>
      <c r="K30" s="5"/>
      <c r="L30" s="5"/>
      <c r="M30" s="5"/>
      <c r="N30" s="5"/>
    </row>
    <row r="31" spans="1:14" ht="28.9" customHeight="1">
      <c r="A31" s="109"/>
      <c r="B31" s="110"/>
      <c r="C31" s="67" t="s">
        <v>33</v>
      </c>
      <c r="D31" s="50">
        <f t="shared" si="3"/>
        <v>7</v>
      </c>
      <c r="E31" s="44">
        <f t="shared" si="3"/>
        <v>627483</v>
      </c>
      <c r="F31" s="44">
        <v>7</v>
      </c>
      <c r="G31" s="44">
        <v>627483</v>
      </c>
      <c r="H31" s="44">
        <v>0</v>
      </c>
      <c r="I31" s="45">
        <v>0</v>
      </c>
      <c r="J31" s="5"/>
      <c r="K31" s="5"/>
      <c r="L31" s="5"/>
      <c r="M31" s="5"/>
      <c r="N31" s="5"/>
    </row>
    <row r="32" spans="1:14" ht="28.9" customHeight="1">
      <c r="A32" s="109"/>
      <c r="B32" s="110"/>
      <c r="C32" s="67" t="s">
        <v>34</v>
      </c>
      <c r="D32" s="50">
        <f t="shared" si="3"/>
        <v>43</v>
      </c>
      <c r="E32" s="44">
        <f t="shared" si="3"/>
        <v>12880644</v>
      </c>
      <c r="F32" s="44">
        <v>35</v>
      </c>
      <c r="G32" s="44">
        <v>11109960</v>
      </c>
      <c r="H32" s="44">
        <v>8</v>
      </c>
      <c r="I32" s="45">
        <v>1770684</v>
      </c>
      <c r="J32" s="5"/>
      <c r="K32" s="5"/>
      <c r="L32" s="5"/>
      <c r="M32" s="5"/>
      <c r="N32" s="5"/>
    </row>
    <row r="33" spans="1:14" ht="28.9" customHeight="1">
      <c r="A33" s="109"/>
      <c r="B33" s="110"/>
      <c r="C33" s="67" t="s">
        <v>35</v>
      </c>
      <c r="D33" s="50">
        <f t="shared" si="3"/>
        <v>56</v>
      </c>
      <c r="E33" s="44">
        <f t="shared" si="3"/>
        <v>14567713</v>
      </c>
      <c r="F33" s="44">
        <v>48</v>
      </c>
      <c r="G33" s="44">
        <v>12217600</v>
      </c>
      <c r="H33" s="44">
        <v>8</v>
      </c>
      <c r="I33" s="45">
        <v>2350113</v>
      </c>
      <c r="J33" s="5"/>
      <c r="K33" s="5"/>
      <c r="L33" s="5"/>
      <c r="M33" s="5"/>
      <c r="N33" s="5"/>
    </row>
    <row r="34" spans="1:14" ht="28.9" customHeight="1">
      <c r="A34" s="109"/>
      <c r="B34" s="110"/>
      <c r="C34" s="67" t="s">
        <v>36</v>
      </c>
      <c r="D34" s="50">
        <f t="shared" si="3"/>
        <v>71</v>
      </c>
      <c r="E34" s="44">
        <f t="shared" si="3"/>
        <v>18231890</v>
      </c>
      <c r="F34" s="44">
        <v>61</v>
      </c>
      <c r="G34" s="44">
        <v>15787199</v>
      </c>
      <c r="H34" s="44">
        <v>10</v>
      </c>
      <c r="I34" s="45">
        <v>2444691</v>
      </c>
      <c r="J34" s="5"/>
      <c r="K34" s="5"/>
      <c r="L34" s="5"/>
      <c r="M34" s="5"/>
      <c r="N34" s="5"/>
    </row>
    <row r="35" spans="1:14" ht="28.9" customHeight="1">
      <c r="A35" s="109"/>
      <c r="B35" s="110"/>
      <c r="C35" s="67" t="s">
        <v>37</v>
      </c>
      <c r="D35" s="50">
        <f t="shared" si="3"/>
        <v>77</v>
      </c>
      <c r="E35" s="44">
        <f t="shared" si="3"/>
        <v>23419458</v>
      </c>
      <c r="F35" s="44">
        <v>58</v>
      </c>
      <c r="G35" s="44">
        <v>17652351</v>
      </c>
      <c r="H35" s="44">
        <v>19</v>
      </c>
      <c r="I35" s="45">
        <v>5767107</v>
      </c>
      <c r="J35" s="5"/>
      <c r="K35" s="5"/>
      <c r="L35" s="5"/>
      <c r="M35" s="5"/>
      <c r="N35" s="5"/>
    </row>
    <row r="36" spans="1:14" ht="28.9" customHeight="1">
      <c r="A36" s="109"/>
      <c r="B36" s="110"/>
      <c r="C36" s="67" t="s">
        <v>38</v>
      </c>
      <c r="D36" s="50">
        <f t="shared" si="3"/>
        <v>83</v>
      </c>
      <c r="E36" s="44">
        <f t="shared" si="3"/>
        <v>28401402</v>
      </c>
      <c r="F36" s="44">
        <v>65</v>
      </c>
      <c r="G36" s="44">
        <v>24104418</v>
      </c>
      <c r="H36" s="44">
        <v>18</v>
      </c>
      <c r="I36" s="45">
        <v>4296984</v>
      </c>
      <c r="J36" s="5"/>
      <c r="K36" s="5"/>
      <c r="L36" s="5"/>
      <c r="M36" s="5"/>
      <c r="N36" s="5"/>
    </row>
    <row r="37" spans="1:14" ht="28.9" customHeight="1">
      <c r="A37" s="109"/>
      <c r="B37" s="110"/>
      <c r="C37" s="67" t="s">
        <v>39</v>
      </c>
      <c r="D37" s="50">
        <f t="shared" si="3"/>
        <v>66</v>
      </c>
      <c r="E37" s="44">
        <f t="shared" si="3"/>
        <v>22952619</v>
      </c>
      <c r="F37" s="44">
        <v>43</v>
      </c>
      <c r="G37" s="44">
        <v>15028470</v>
      </c>
      <c r="H37" s="44">
        <v>23</v>
      </c>
      <c r="I37" s="45">
        <v>7924149</v>
      </c>
      <c r="J37" s="5"/>
      <c r="K37" s="5"/>
      <c r="L37" s="5"/>
      <c r="M37" s="5"/>
      <c r="N37" s="5"/>
    </row>
    <row r="38" spans="1:14" ht="28.9" customHeight="1">
      <c r="A38" s="109"/>
      <c r="B38" s="110"/>
      <c r="C38" s="67" t="s">
        <v>40</v>
      </c>
      <c r="D38" s="50">
        <f t="shared" si="3"/>
        <v>74</v>
      </c>
      <c r="E38" s="44">
        <f t="shared" si="3"/>
        <v>23359105</v>
      </c>
      <c r="F38" s="44">
        <v>58</v>
      </c>
      <c r="G38" s="44">
        <v>18383044</v>
      </c>
      <c r="H38" s="44">
        <v>16</v>
      </c>
      <c r="I38" s="45">
        <v>4976061</v>
      </c>
      <c r="J38" s="5"/>
      <c r="K38" s="5"/>
      <c r="L38" s="5"/>
      <c r="M38" s="5"/>
      <c r="N38" s="5"/>
    </row>
    <row r="39" spans="1:14" ht="28.9" customHeight="1">
      <c r="A39" s="109"/>
      <c r="B39" s="110"/>
      <c r="C39" s="67" t="s">
        <v>41</v>
      </c>
      <c r="D39" s="50">
        <f t="shared" si="3"/>
        <v>79</v>
      </c>
      <c r="E39" s="44">
        <f t="shared" si="3"/>
        <v>36621971</v>
      </c>
      <c r="F39" s="44">
        <v>62</v>
      </c>
      <c r="G39" s="44">
        <v>26841719</v>
      </c>
      <c r="H39" s="44">
        <v>17</v>
      </c>
      <c r="I39" s="45">
        <v>9780252</v>
      </c>
      <c r="J39" s="5"/>
      <c r="K39" s="5"/>
      <c r="L39" s="5"/>
      <c r="M39" s="5"/>
      <c r="N39" s="5"/>
    </row>
    <row r="40" spans="1:14" ht="28.9" customHeight="1">
      <c r="A40" s="109"/>
      <c r="B40" s="110"/>
      <c r="C40" s="67" t="s">
        <v>42</v>
      </c>
      <c r="D40" s="50">
        <f t="shared" si="3"/>
        <v>48</v>
      </c>
      <c r="E40" s="44">
        <f t="shared" si="3"/>
        <v>17571968</v>
      </c>
      <c r="F40" s="44">
        <v>37</v>
      </c>
      <c r="G40" s="44">
        <v>14050083</v>
      </c>
      <c r="H40" s="44">
        <v>11</v>
      </c>
      <c r="I40" s="45">
        <v>3521885</v>
      </c>
      <c r="J40" s="5"/>
      <c r="K40" s="5"/>
      <c r="L40" s="5"/>
      <c r="M40" s="5"/>
      <c r="N40" s="5"/>
    </row>
    <row r="41" spans="1:14" ht="28.9" customHeight="1">
      <c r="A41" s="109"/>
      <c r="B41" s="110"/>
      <c r="C41" s="67" t="s">
        <v>43</v>
      </c>
      <c r="D41" s="50">
        <f t="shared" si="3"/>
        <v>17</v>
      </c>
      <c r="E41" s="44">
        <f t="shared" si="3"/>
        <v>6242737</v>
      </c>
      <c r="F41" s="44">
        <v>9</v>
      </c>
      <c r="G41" s="44">
        <v>3083749</v>
      </c>
      <c r="H41" s="44">
        <v>8</v>
      </c>
      <c r="I41" s="45">
        <v>3158988</v>
      </c>
      <c r="J41" s="5"/>
      <c r="K41" s="5"/>
      <c r="L41" s="5"/>
      <c r="M41" s="5"/>
      <c r="N41" s="5"/>
    </row>
    <row r="42" spans="1:14" ht="21.6" customHeight="1">
      <c r="A42" s="104" t="s">
        <v>133</v>
      </c>
      <c r="B42" s="106" t="s">
        <v>71</v>
      </c>
      <c r="C42" s="65" t="s">
        <v>1</v>
      </c>
      <c r="D42" s="49">
        <f t="shared" ref="D42:I42" si="4">SUM(D43:D61)</f>
        <v>621</v>
      </c>
      <c r="E42" s="40">
        <f t="shared" si="4"/>
        <v>204876990</v>
      </c>
      <c r="F42" s="40">
        <f t="shared" si="4"/>
        <v>483</v>
      </c>
      <c r="G42" s="40">
        <f t="shared" si="4"/>
        <v>158886076</v>
      </c>
      <c r="H42" s="40">
        <f t="shared" si="4"/>
        <v>138</v>
      </c>
      <c r="I42" s="43">
        <f t="shared" si="4"/>
        <v>45990914</v>
      </c>
    </row>
    <row r="43" spans="1:14" ht="33">
      <c r="A43" s="111"/>
      <c r="B43" s="110"/>
      <c r="C43" s="69" t="s">
        <v>91</v>
      </c>
      <c r="D43" s="50">
        <f t="shared" ref="D43:E61" si="5">F43+H43</f>
        <v>5</v>
      </c>
      <c r="E43" s="44">
        <f t="shared" si="5"/>
        <v>1119456</v>
      </c>
      <c r="F43" s="44">
        <v>2</v>
      </c>
      <c r="G43" s="44">
        <v>863592</v>
      </c>
      <c r="H43" s="44">
        <v>3</v>
      </c>
      <c r="I43" s="45">
        <v>255864</v>
      </c>
    </row>
    <row r="44" spans="1:14" ht="33">
      <c r="A44" s="111"/>
      <c r="B44" s="110"/>
      <c r="C44" s="69" t="s">
        <v>92</v>
      </c>
      <c r="D44" s="50">
        <f t="shared" si="5"/>
        <v>2</v>
      </c>
      <c r="E44" s="44">
        <f t="shared" si="5"/>
        <v>2029800</v>
      </c>
      <c r="F44" s="44">
        <v>2</v>
      </c>
      <c r="G44" s="44">
        <v>2029800</v>
      </c>
      <c r="H44" s="44">
        <v>0</v>
      </c>
      <c r="I44" s="45">
        <v>0</v>
      </c>
    </row>
    <row r="45" spans="1:14" ht="21.6" customHeight="1">
      <c r="A45" s="111"/>
      <c r="B45" s="110"/>
      <c r="C45" s="69" t="s">
        <v>54</v>
      </c>
      <c r="D45" s="50">
        <f t="shared" si="5"/>
        <v>246</v>
      </c>
      <c r="E45" s="44">
        <f t="shared" si="5"/>
        <v>74080053</v>
      </c>
      <c r="F45" s="44">
        <v>193</v>
      </c>
      <c r="G45" s="44">
        <v>58509676</v>
      </c>
      <c r="H45" s="44">
        <v>53</v>
      </c>
      <c r="I45" s="45">
        <v>15570377</v>
      </c>
    </row>
    <row r="46" spans="1:14" ht="33">
      <c r="A46" s="111"/>
      <c r="B46" s="110"/>
      <c r="C46" s="69" t="s">
        <v>84</v>
      </c>
      <c r="D46" s="50">
        <f t="shared" si="5"/>
        <v>0</v>
      </c>
      <c r="E46" s="44">
        <f t="shared" si="5"/>
        <v>0</v>
      </c>
      <c r="F46" s="44">
        <v>0</v>
      </c>
      <c r="G46" s="44">
        <v>0</v>
      </c>
      <c r="H46" s="44">
        <v>0</v>
      </c>
      <c r="I46" s="45">
        <v>0</v>
      </c>
    </row>
    <row r="47" spans="1:14" ht="33">
      <c r="A47" s="111"/>
      <c r="B47" s="110"/>
      <c r="C47" s="69" t="s">
        <v>99</v>
      </c>
      <c r="D47" s="50">
        <f t="shared" si="5"/>
        <v>5</v>
      </c>
      <c r="E47" s="44">
        <f t="shared" si="5"/>
        <v>1864644</v>
      </c>
      <c r="F47" s="44">
        <v>4</v>
      </c>
      <c r="G47" s="44">
        <v>1177062</v>
      </c>
      <c r="H47" s="44">
        <v>1</v>
      </c>
      <c r="I47" s="45">
        <v>687582</v>
      </c>
    </row>
    <row r="48" spans="1:14" ht="21.6" customHeight="1">
      <c r="A48" s="111"/>
      <c r="B48" s="110"/>
      <c r="C48" s="69" t="s">
        <v>100</v>
      </c>
      <c r="D48" s="50">
        <f t="shared" si="5"/>
        <v>100</v>
      </c>
      <c r="E48" s="44">
        <f t="shared" si="5"/>
        <v>35392466</v>
      </c>
      <c r="F48" s="44">
        <v>93</v>
      </c>
      <c r="G48" s="44">
        <v>31159241</v>
      </c>
      <c r="H48" s="44">
        <v>7</v>
      </c>
      <c r="I48" s="45">
        <v>4233225</v>
      </c>
    </row>
    <row r="49" spans="1:59" ht="21.6" customHeight="1">
      <c r="A49" s="111"/>
      <c r="B49" s="110"/>
      <c r="C49" s="69" t="s">
        <v>101</v>
      </c>
      <c r="D49" s="50">
        <f t="shared" si="5"/>
        <v>89</v>
      </c>
      <c r="E49" s="44">
        <f t="shared" si="5"/>
        <v>28438614</v>
      </c>
      <c r="F49" s="44">
        <v>71</v>
      </c>
      <c r="G49" s="44">
        <v>24217002</v>
      </c>
      <c r="H49" s="44">
        <v>18</v>
      </c>
      <c r="I49" s="45">
        <v>4221612</v>
      </c>
    </row>
    <row r="50" spans="1:59" ht="21.6" customHeight="1">
      <c r="A50" s="111"/>
      <c r="B50" s="110"/>
      <c r="C50" s="69" t="s">
        <v>102</v>
      </c>
      <c r="D50" s="50">
        <f t="shared" si="5"/>
        <v>44</v>
      </c>
      <c r="E50" s="44">
        <f t="shared" si="5"/>
        <v>15926587</v>
      </c>
      <c r="F50" s="44">
        <v>41</v>
      </c>
      <c r="G50" s="44">
        <v>14641261</v>
      </c>
      <c r="H50" s="44">
        <v>3</v>
      </c>
      <c r="I50" s="45">
        <v>1285326</v>
      </c>
    </row>
    <row r="51" spans="1:59" ht="21.6" customHeight="1">
      <c r="A51" s="111"/>
      <c r="B51" s="110"/>
      <c r="C51" s="69" t="s">
        <v>103</v>
      </c>
      <c r="D51" s="50">
        <f t="shared" si="5"/>
        <v>25</v>
      </c>
      <c r="E51" s="44">
        <f t="shared" si="5"/>
        <v>8406928</v>
      </c>
      <c r="F51" s="44">
        <v>15</v>
      </c>
      <c r="G51" s="44">
        <v>5258068</v>
      </c>
      <c r="H51" s="44">
        <v>10</v>
      </c>
      <c r="I51" s="45">
        <v>3148860</v>
      </c>
    </row>
    <row r="52" spans="1:59" ht="33">
      <c r="A52" s="111"/>
      <c r="B52" s="110"/>
      <c r="C52" s="69" t="s">
        <v>128</v>
      </c>
      <c r="D52" s="50">
        <f t="shared" si="5"/>
        <v>3</v>
      </c>
      <c r="E52" s="44">
        <f t="shared" si="5"/>
        <v>768861</v>
      </c>
      <c r="F52" s="44">
        <v>3</v>
      </c>
      <c r="G52" s="44">
        <v>768861</v>
      </c>
      <c r="H52" s="44">
        <v>0</v>
      </c>
      <c r="I52" s="45">
        <v>0</v>
      </c>
    </row>
    <row r="53" spans="1:59" ht="21.6" customHeight="1">
      <c r="A53" s="111"/>
      <c r="B53" s="110"/>
      <c r="C53" s="69" t="s">
        <v>104</v>
      </c>
      <c r="D53" s="50">
        <f t="shared" si="5"/>
        <v>5</v>
      </c>
      <c r="E53" s="44">
        <f t="shared" si="5"/>
        <v>1877655</v>
      </c>
      <c r="F53" s="44">
        <v>1</v>
      </c>
      <c r="G53" s="44">
        <v>344736</v>
      </c>
      <c r="H53" s="44">
        <v>4</v>
      </c>
      <c r="I53" s="45">
        <v>1532919</v>
      </c>
    </row>
    <row r="54" spans="1:59" ht="21.6" customHeight="1">
      <c r="A54" s="111"/>
      <c r="B54" s="110"/>
      <c r="C54" s="69" t="s">
        <v>56</v>
      </c>
      <c r="D54" s="50">
        <f t="shared" si="5"/>
        <v>6</v>
      </c>
      <c r="E54" s="44">
        <f t="shared" si="5"/>
        <v>2125143</v>
      </c>
      <c r="F54" s="44">
        <v>4</v>
      </c>
      <c r="G54" s="44">
        <v>1461639</v>
      </c>
      <c r="H54" s="44">
        <v>2</v>
      </c>
      <c r="I54" s="45">
        <v>663504</v>
      </c>
    </row>
    <row r="55" spans="1:59" ht="33">
      <c r="A55" s="111"/>
      <c r="B55" s="110"/>
      <c r="C55" s="69" t="s">
        <v>87</v>
      </c>
      <c r="D55" s="50">
        <f t="shared" si="5"/>
        <v>8</v>
      </c>
      <c r="E55" s="44">
        <f t="shared" si="5"/>
        <v>2746464</v>
      </c>
      <c r="F55" s="44">
        <v>6</v>
      </c>
      <c r="G55" s="44">
        <v>1733628</v>
      </c>
      <c r="H55" s="44">
        <v>2</v>
      </c>
      <c r="I55" s="45">
        <v>1012836</v>
      </c>
    </row>
    <row r="56" spans="1:59" ht="21.6" customHeight="1">
      <c r="A56" s="111"/>
      <c r="B56" s="110"/>
      <c r="C56" s="69" t="s">
        <v>57</v>
      </c>
      <c r="D56" s="50">
        <f t="shared" si="5"/>
        <v>23</v>
      </c>
      <c r="E56" s="44">
        <f t="shared" si="5"/>
        <v>7609013</v>
      </c>
      <c r="F56" s="44">
        <v>16</v>
      </c>
      <c r="G56" s="44">
        <v>6570833</v>
      </c>
      <c r="H56" s="44">
        <v>7</v>
      </c>
      <c r="I56" s="45">
        <v>1038180</v>
      </c>
    </row>
    <row r="57" spans="1:59" ht="49.5">
      <c r="A57" s="111"/>
      <c r="B57" s="110"/>
      <c r="C57" s="69" t="s">
        <v>105</v>
      </c>
      <c r="D57" s="50">
        <f t="shared" si="5"/>
        <v>8</v>
      </c>
      <c r="E57" s="44">
        <f t="shared" si="5"/>
        <v>4655121</v>
      </c>
      <c r="F57" s="44">
        <v>5</v>
      </c>
      <c r="G57" s="44">
        <v>2486004</v>
      </c>
      <c r="H57" s="44">
        <v>3</v>
      </c>
      <c r="I57" s="45">
        <v>2169117</v>
      </c>
    </row>
    <row r="58" spans="1:59" ht="21.6" customHeight="1">
      <c r="A58" s="111"/>
      <c r="B58" s="110"/>
      <c r="C58" s="69" t="s">
        <v>106</v>
      </c>
      <c r="D58" s="50">
        <f t="shared" si="5"/>
        <v>4</v>
      </c>
      <c r="E58" s="44">
        <f t="shared" si="5"/>
        <v>1003782</v>
      </c>
      <c r="F58" s="44">
        <v>3</v>
      </c>
      <c r="G58" s="44">
        <v>316200</v>
      </c>
      <c r="H58" s="44">
        <v>1</v>
      </c>
      <c r="I58" s="45">
        <v>687582</v>
      </c>
    </row>
    <row r="59" spans="1:59" ht="33">
      <c r="A59" s="111"/>
      <c r="B59" s="110"/>
      <c r="C59" s="69" t="s">
        <v>107</v>
      </c>
      <c r="D59" s="50">
        <f t="shared" si="5"/>
        <v>17</v>
      </c>
      <c r="E59" s="44">
        <f t="shared" si="5"/>
        <v>6358077</v>
      </c>
      <c r="F59" s="44">
        <v>2</v>
      </c>
      <c r="G59" s="44">
        <v>246900</v>
      </c>
      <c r="H59" s="44">
        <v>15</v>
      </c>
      <c r="I59" s="45">
        <v>6111177</v>
      </c>
    </row>
    <row r="60" spans="1:59" ht="33">
      <c r="A60" s="111"/>
      <c r="B60" s="110"/>
      <c r="C60" s="69" t="s">
        <v>90</v>
      </c>
      <c r="D60" s="50">
        <f t="shared" si="5"/>
        <v>1</v>
      </c>
      <c r="E60" s="44">
        <f t="shared" si="5"/>
        <v>344736</v>
      </c>
      <c r="F60" s="44">
        <v>1</v>
      </c>
      <c r="G60" s="44">
        <v>344736</v>
      </c>
      <c r="H60" s="44">
        <v>0</v>
      </c>
      <c r="I60" s="45">
        <v>0</v>
      </c>
    </row>
    <row r="61" spans="1:59" ht="21.6" customHeight="1" thickBot="1">
      <c r="A61" s="112"/>
      <c r="B61" s="113"/>
      <c r="C61" s="70" t="s">
        <v>59</v>
      </c>
      <c r="D61" s="51">
        <f t="shared" si="5"/>
        <v>30</v>
      </c>
      <c r="E61" s="46">
        <f t="shared" si="5"/>
        <v>10129590</v>
      </c>
      <c r="F61" s="46">
        <v>21</v>
      </c>
      <c r="G61" s="46">
        <v>6756837</v>
      </c>
      <c r="H61" s="46">
        <v>9</v>
      </c>
      <c r="I61" s="47">
        <v>3372753</v>
      </c>
    </row>
    <row r="62" spans="1:59" s="31" customFormat="1" ht="86.45" customHeight="1">
      <c r="A62" s="32"/>
      <c r="B62" s="11"/>
      <c r="C62" s="11"/>
      <c r="D62" s="136" t="s">
        <v>138</v>
      </c>
      <c r="E62" s="137"/>
      <c r="F62" s="137"/>
      <c r="G62" s="137"/>
      <c r="H62" s="137"/>
      <c r="I62" s="137"/>
      <c r="L62" s="11"/>
      <c r="S62" s="11"/>
      <c r="Z62" s="11"/>
      <c r="AH62" s="11"/>
      <c r="BG62" s="11"/>
    </row>
  </sheetData>
  <mergeCells count="14">
    <mergeCell ref="A1:I1"/>
    <mergeCell ref="D4:E4"/>
    <mergeCell ref="F4:G4"/>
    <mergeCell ref="H4:I4"/>
    <mergeCell ref="A3:A5"/>
    <mergeCell ref="B3:C5"/>
    <mergeCell ref="D3:I3"/>
    <mergeCell ref="A42:A61"/>
    <mergeCell ref="B42:B61"/>
    <mergeCell ref="D62:I62"/>
    <mergeCell ref="A6:A28"/>
    <mergeCell ref="B6:B28"/>
    <mergeCell ref="A29:A41"/>
    <mergeCell ref="B29:B41"/>
  </mergeCells>
  <phoneticPr fontId="14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horizontalDpi="1200" verticalDpi="1200" r:id="rId1"/>
  <headerFooter alignWithMargins="0"/>
  <rowBreaks count="2" manualBreakCount="2">
    <brk id="28" max="16383" man="1"/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8.125" style="4" customWidth="1"/>
    <col min="2" max="2" width="4.625" style="4" customWidth="1"/>
    <col min="3" max="3" width="14.75" style="6" customWidth="1"/>
    <col min="4" max="4" width="7.75" style="80" customWidth="1"/>
    <col min="5" max="5" width="13.75" style="80" customWidth="1"/>
    <col min="6" max="6" width="7.75" style="80" customWidth="1"/>
    <col min="7" max="7" width="13.75" style="80" customWidth="1"/>
    <col min="8" max="8" width="7.75" style="80" customWidth="1"/>
    <col min="9" max="9" width="13.75" style="80" customWidth="1"/>
    <col min="10" max="10" width="7.75" style="2" customWidth="1"/>
    <col min="11" max="11" width="13.75" style="2" customWidth="1"/>
    <col min="12" max="12" width="7.75" style="2" customWidth="1"/>
    <col min="13" max="13" width="13.75" style="2" customWidth="1"/>
    <col min="14" max="14" width="7.75" style="2" customWidth="1"/>
    <col min="15" max="15" width="13.75" style="2" customWidth="1"/>
    <col min="16" max="16" width="7.75" style="2" customWidth="1"/>
    <col min="17" max="17" width="13.75" style="2" customWidth="1"/>
    <col min="18" max="18" width="7.75" style="2" customWidth="1"/>
    <col min="19" max="19" width="13.75" style="2" customWidth="1"/>
    <col min="20" max="20" width="7.75" style="2" customWidth="1"/>
    <col min="21" max="21" width="13.75" style="2" customWidth="1"/>
    <col min="22" max="22" width="7.75" style="2" customWidth="1"/>
    <col min="23" max="23" width="13.75" style="2" customWidth="1"/>
    <col min="24" max="24" width="7.75" style="2" customWidth="1"/>
    <col min="25" max="25" width="13.75" style="2" customWidth="1"/>
    <col min="26" max="26" width="7.75" style="2" customWidth="1"/>
    <col min="27" max="27" width="13.75" style="2" customWidth="1"/>
    <col min="28" max="28" width="7.75" style="2" customWidth="1"/>
    <col min="29" max="29" width="13.75" style="2" customWidth="1"/>
    <col min="30" max="30" width="7.75" style="2" customWidth="1"/>
    <col min="31" max="31" width="13.75" style="2" customWidth="1"/>
    <col min="32" max="32" width="7.75" style="2" customWidth="1"/>
    <col min="33" max="33" width="13.75" style="2" customWidth="1"/>
    <col min="34" max="34" width="7.75" style="2" customWidth="1"/>
    <col min="35" max="35" width="13.75" style="2" customWidth="1"/>
    <col min="36" max="36" width="7.75" style="2" customWidth="1"/>
    <col min="37" max="37" width="13.75" style="2" customWidth="1"/>
    <col min="38" max="38" width="7.75" style="2" customWidth="1"/>
    <col min="39" max="39" width="13.75" style="2" customWidth="1"/>
    <col min="40" max="40" width="7.75" style="2" customWidth="1"/>
    <col min="41" max="41" width="13.75" style="2" customWidth="1"/>
    <col min="42" max="42" width="7.75" style="2" customWidth="1"/>
    <col min="43" max="43" width="13.75" style="2" customWidth="1"/>
    <col min="44" max="44" width="7.75" style="2" customWidth="1"/>
    <col min="45" max="45" width="13.75" style="2" customWidth="1"/>
    <col min="46" max="46" width="14.625" style="2" customWidth="1"/>
    <col min="47" max="47" width="9.625" style="2" customWidth="1"/>
    <col min="48" max="48" width="14.625" style="2" customWidth="1"/>
    <col min="49" max="49" width="9.625" style="2" customWidth="1"/>
    <col min="50" max="50" width="14.625" style="2" customWidth="1"/>
    <col min="51" max="16384" width="9" style="2"/>
  </cols>
  <sheetData>
    <row r="1" spans="1:50" s="27" customFormat="1" ht="42" customHeight="1">
      <c r="A1" s="28"/>
      <c r="B1" s="20"/>
      <c r="C1" s="20"/>
      <c r="D1" s="151" t="s">
        <v>120</v>
      </c>
      <c r="E1" s="152"/>
      <c r="F1" s="152"/>
      <c r="G1" s="152"/>
      <c r="H1" s="152"/>
      <c r="I1" s="152"/>
      <c r="J1" s="140" t="s">
        <v>120</v>
      </c>
      <c r="K1" s="141"/>
      <c r="L1" s="141"/>
      <c r="M1" s="141"/>
      <c r="N1" s="141"/>
      <c r="O1" s="141"/>
      <c r="P1" s="140" t="s">
        <v>120</v>
      </c>
      <c r="Q1" s="141"/>
      <c r="R1" s="141"/>
      <c r="S1" s="141"/>
      <c r="T1" s="141"/>
      <c r="U1" s="141"/>
      <c r="V1" s="140" t="s">
        <v>120</v>
      </c>
      <c r="W1" s="141"/>
      <c r="X1" s="141"/>
      <c r="Y1" s="141"/>
      <c r="Z1" s="141"/>
      <c r="AA1" s="141"/>
      <c r="AB1" s="140" t="s">
        <v>120</v>
      </c>
      <c r="AC1" s="141"/>
      <c r="AD1" s="141"/>
      <c r="AE1" s="141"/>
      <c r="AF1" s="141"/>
      <c r="AG1" s="141"/>
      <c r="AH1" s="140" t="s">
        <v>120</v>
      </c>
      <c r="AI1" s="141"/>
      <c r="AJ1" s="141"/>
      <c r="AK1" s="141"/>
      <c r="AL1" s="141"/>
      <c r="AM1" s="141"/>
      <c r="AN1" s="140" t="s">
        <v>120</v>
      </c>
      <c r="AO1" s="141"/>
      <c r="AP1" s="141"/>
      <c r="AQ1" s="141"/>
      <c r="AR1" s="141"/>
      <c r="AS1" s="141"/>
    </row>
    <row r="2" spans="1:50" ht="18" customHeight="1" thickBot="1"/>
    <row r="3" spans="1:50" s="6" customFormat="1" ht="22.9" customHeight="1">
      <c r="A3" s="114" t="s">
        <v>108</v>
      </c>
      <c r="B3" s="116" t="s">
        <v>60</v>
      </c>
      <c r="C3" s="117"/>
      <c r="D3" s="129" t="s">
        <v>127</v>
      </c>
      <c r="E3" s="130"/>
      <c r="F3" s="130"/>
      <c r="G3" s="130"/>
      <c r="H3" s="130"/>
      <c r="I3" s="131"/>
      <c r="J3" s="122" t="s">
        <v>126</v>
      </c>
      <c r="K3" s="123"/>
      <c r="L3" s="123"/>
      <c r="M3" s="123"/>
      <c r="N3" s="123"/>
      <c r="O3" s="124"/>
      <c r="P3" s="144" t="s">
        <v>123</v>
      </c>
      <c r="Q3" s="145"/>
      <c r="R3" s="145"/>
      <c r="S3" s="145"/>
      <c r="T3" s="145"/>
      <c r="U3" s="146"/>
      <c r="V3" s="122" t="s">
        <v>119</v>
      </c>
      <c r="W3" s="123"/>
      <c r="X3" s="123"/>
      <c r="Y3" s="123"/>
      <c r="Z3" s="123"/>
      <c r="AA3" s="124"/>
      <c r="AB3" s="144" t="s">
        <v>118</v>
      </c>
      <c r="AC3" s="145"/>
      <c r="AD3" s="145"/>
      <c r="AE3" s="145"/>
      <c r="AF3" s="145"/>
      <c r="AG3" s="146"/>
      <c r="AH3" s="122" t="s">
        <v>95</v>
      </c>
      <c r="AI3" s="123"/>
      <c r="AJ3" s="123"/>
      <c r="AK3" s="123"/>
      <c r="AL3" s="123"/>
      <c r="AM3" s="124"/>
      <c r="AN3" s="144" t="s">
        <v>94</v>
      </c>
      <c r="AO3" s="145"/>
      <c r="AP3" s="145"/>
      <c r="AQ3" s="145"/>
      <c r="AR3" s="145"/>
      <c r="AS3" s="146"/>
    </row>
    <row r="4" spans="1:50" s="3" customFormat="1" ht="22.9" customHeight="1">
      <c r="A4" s="115"/>
      <c r="B4" s="118"/>
      <c r="C4" s="119"/>
      <c r="D4" s="132" t="s">
        <v>81</v>
      </c>
      <c r="E4" s="133"/>
      <c r="F4" s="134" t="s">
        <v>82</v>
      </c>
      <c r="G4" s="133"/>
      <c r="H4" s="134" t="s">
        <v>83</v>
      </c>
      <c r="I4" s="135"/>
      <c r="J4" s="125" t="s">
        <v>81</v>
      </c>
      <c r="K4" s="126"/>
      <c r="L4" s="127" t="s">
        <v>82</v>
      </c>
      <c r="M4" s="126"/>
      <c r="N4" s="127" t="s">
        <v>83</v>
      </c>
      <c r="O4" s="128"/>
      <c r="P4" s="147" t="s">
        <v>81</v>
      </c>
      <c r="Q4" s="148"/>
      <c r="R4" s="142" t="s">
        <v>82</v>
      </c>
      <c r="S4" s="148"/>
      <c r="T4" s="142" t="s">
        <v>83</v>
      </c>
      <c r="U4" s="143"/>
      <c r="V4" s="125" t="s">
        <v>81</v>
      </c>
      <c r="W4" s="126"/>
      <c r="X4" s="127" t="s">
        <v>82</v>
      </c>
      <c r="Y4" s="126"/>
      <c r="Z4" s="127" t="s">
        <v>83</v>
      </c>
      <c r="AA4" s="128"/>
      <c r="AB4" s="147" t="s">
        <v>81</v>
      </c>
      <c r="AC4" s="148"/>
      <c r="AD4" s="142" t="s">
        <v>82</v>
      </c>
      <c r="AE4" s="148"/>
      <c r="AF4" s="142" t="s">
        <v>83</v>
      </c>
      <c r="AG4" s="143"/>
      <c r="AH4" s="125" t="s">
        <v>81</v>
      </c>
      <c r="AI4" s="126"/>
      <c r="AJ4" s="127" t="s">
        <v>82</v>
      </c>
      <c r="AK4" s="126"/>
      <c r="AL4" s="127" t="s">
        <v>96</v>
      </c>
      <c r="AM4" s="128"/>
      <c r="AN4" s="147" t="s">
        <v>81</v>
      </c>
      <c r="AO4" s="148"/>
      <c r="AP4" s="142" t="s">
        <v>82</v>
      </c>
      <c r="AQ4" s="148"/>
      <c r="AR4" s="142" t="s">
        <v>96</v>
      </c>
      <c r="AS4" s="143"/>
    </row>
    <row r="5" spans="1:50" ht="22.9" customHeight="1">
      <c r="A5" s="115"/>
      <c r="B5" s="120"/>
      <c r="C5" s="121"/>
      <c r="D5" s="81" t="s">
        <v>26</v>
      </c>
      <c r="E5" s="82" t="s">
        <v>27</v>
      </c>
      <c r="F5" s="82" t="s">
        <v>26</v>
      </c>
      <c r="G5" s="82" t="s">
        <v>27</v>
      </c>
      <c r="H5" s="82" t="s">
        <v>26</v>
      </c>
      <c r="I5" s="83" t="s">
        <v>27</v>
      </c>
      <c r="J5" s="77" t="s">
        <v>26</v>
      </c>
      <c r="K5" s="78" t="s">
        <v>27</v>
      </c>
      <c r="L5" s="78" t="s">
        <v>26</v>
      </c>
      <c r="M5" s="78" t="s">
        <v>27</v>
      </c>
      <c r="N5" s="78" t="s">
        <v>26</v>
      </c>
      <c r="O5" s="79" t="s">
        <v>27</v>
      </c>
      <c r="P5" s="74" t="s">
        <v>26</v>
      </c>
      <c r="Q5" s="75" t="s">
        <v>27</v>
      </c>
      <c r="R5" s="75" t="s">
        <v>26</v>
      </c>
      <c r="S5" s="75" t="s">
        <v>27</v>
      </c>
      <c r="T5" s="75" t="s">
        <v>26</v>
      </c>
      <c r="U5" s="76" t="s">
        <v>27</v>
      </c>
      <c r="V5" s="48" t="s">
        <v>26</v>
      </c>
      <c r="W5" s="52" t="s">
        <v>27</v>
      </c>
      <c r="X5" s="52" t="s">
        <v>26</v>
      </c>
      <c r="Y5" s="52" t="s">
        <v>27</v>
      </c>
      <c r="Z5" s="52" t="s">
        <v>26</v>
      </c>
      <c r="AA5" s="53" t="s">
        <v>27</v>
      </c>
      <c r="AB5" s="33" t="s">
        <v>26</v>
      </c>
      <c r="AC5" s="29" t="s">
        <v>27</v>
      </c>
      <c r="AD5" s="29" t="s">
        <v>26</v>
      </c>
      <c r="AE5" s="29" t="s">
        <v>27</v>
      </c>
      <c r="AF5" s="29" t="s">
        <v>26</v>
      </c>
      <c r="AG5" s="30" t="s">
        <v>27</v>
      </c>
      <c r="AH5" s="48" t="s">
        <v>26</v>
      </c>
      <c r="AI5" s="41" t="s">
        <v>97</v>
      </c>
      <c r="AJ5" s="41" t="s">
        <v>26</v>
      </c>
      <c r="AK5" s="41" t="s">
        <v>97</v>
      </c>
      <c r="AL5" s="41" t="s">
        <v>26</v>
      </c>
      <c r="AM5" s="42" t="s">
        <v>97</v>
      </c>
      <c r="AN5" s="33" t="s">
        <v>26</v>
      </c>
      <c r="AO5" s="63" t="s">
        <v>97</v>
      </c>
      <c r="AP5" s="63" t="s">
        <v>26</v>
      </c>
      <c r="AQ5" s="63" t="s">
        <v>97</v>
      </c>
      <c r="AR5" s="63" t="s">
        <v>26</v>
      </c>
      <c r="AS5" s="64" t="s">
        <v>97</v>
      </c>
    </row>
    <row r="6" spans="1:50" ht="24.6" customHeight="1">
      <c r="A6" s="104" t="s">
        <v>116</v>
      </c>
      <c r="B6" s="106" t="s">
        <v>63</v>
      </c>
      <c r="C6" s="65" t="s">
        <v>1</v>
      </c>
      <c r="D6" s="84">
        <f t="shared" ref="D6:I6" si="0">SUM(D7:D28)</f>
        <v>2005</v>
      </c>
      <c r="E6" s="85">
        <f t="shared" si="0"/>
        <v>680337101</v>
      </c>
      <c r="F6" s="85">
        <f t="shared" si="0"/>
        <v>1528</v>
      </c>
      <c r="G6" s="85">
        <f t="shared" si="0"/>
        <v>543242468</v>
      </c>
      <c r="H6" s="85">
        <f t="shared" si="0"/>
        <v>477</v>
      </c>
      <c r="I6" s="86">
        <f t="shared" si="0"/>
        <v>137094633</v>
      </c>
      <c r="J6" s="49">
        <f t="shared" ref="J6:O6" si="1">SUM(J7:J28)</f>
        <v>2252</v>
      </c>
      <c r="K6" s="40">
        <f t="shared" si="1"/>
        <v>751740868</v>
      </c>
      <c r="L6" s="40">
        <f t="shared" si="1"/>
        <v>1658</v>
      </c>
      <c r="M6" s="40">
        <f t="shared" si="1"/>
        <v>599716010</v>
      </c>
      <c r="N6" s="40">
        <f t="shared" si="1"/>
        <v>594</v>
      </c>
      <c r="O6" s="43">
        <f t="shared" si="1"/>
        <v>152024858</v>
      </c>
      <c r="P6" s="34">
        <f t="shared" ref="P6:U6" si="2">SUM(P7:P28)</f>
        <v>2233</v>
      </c>
      <c r="Q6" s="21">
        <f t="shared" si="2"/>
        <v>678216488</v>
      </c>
      <c r="R6" s="21">
        <f t="shared" si="2"/>
        <v>1700</v>
      </c>
      <c r="S6" s="21">
        <f t="shared" si="2"/>
        <v>541106378</v>
      </c>
      <c r="T6" s="21">
        <f t="shared" si="2"/>
        <v>533</v>
      </c>
      <c r="U6" s="22">
        <f t="shared" si="2"/>
        <v>137110110</v>
      </c>
      <c r="V6" s="49">
        <f t="shared" ref="V6:AA6" si="3">SUM(V7:V28)</f>
        <v>2467</v>
      </c>
      <c r="W6" s="40">
        <f t="shared" si="3"/>
        <v>747704583</v>
      </c>
      <c r="X6" s="40">
        <f t="shared" si="3"/>
        <v>1996</v>
      </c>
      <c r="Y6" s="40">
        <f t="shared" si="3"/>
        <v>615384661</v>
      </c>
      <c r="Z6" s="40">
        <f t="shared" si="3"/>
        <v>471</v>
      </c>
      <c r="AA6" s="43">
        <f t="shared" si="3"/>
        <v>132319922</v>
      </c>
      <c r="AB6" s="34">
        <f t="shared" ref="AB6:AG6" si="4">SUM(AB7:AB28)</f>
        <v>2483</v>
      </c>
      <c r="AC6" s="21">
        <f t="shared" si="4"/>
        <v>714685284</v>
      </c>
      <c r="AD6" s="21">
        <f t="shared" si="4"/>
        <v>1930</v>
      </c>
      <c r="AE6" s="21">
        <f t="shared" si="4"/>
        <v>579631669</v>
      </c>
      <c r="AF6" s="21">
        <f t="shared" si="4"/>
        <v>553</v>
      </c>
      <c r="AG6" s="22">
        <f t="shared" si="4"/>
        <v>135053615</v>
      </c>
      <c r="AH6" s="49">
        <f t="shared" ref="AH6:AS6" si="5">SUM(AH7:AH28)</f>
        <v>2658</v>
      </c>
      <c r="AI6" s="40">
        <f t="shared" si="5"/>
        <v>769327659</v>
      </c>
      <c r="AJ6" s="40">
        <f t="shared" si="5"/>
        <v>2065</v>
      </c>
      <c r="AK6" s="40">
        <f t="shared" si="5"/>
        <v>607981287</v>
      </c>
      <c r="AL6" s="40">
        <f t="shared" si="5"/>
        <v>593</v>
      </c>
      <c r="AM6" s="43">
        <f t="shared" si="5"/>
        <v>161346372</v>
      </c>
      <c r="AN6" s="34">
        <f t="shared" si="5"/>
        <v>3176</v>
      </c>
      <c r="AO6" s="21">
        <f t="shared" si="5"/>
        <v>840540319</v>
      </c>
      <c r="AP6" s="21">
        <f>SUM(AP7:AP28)</f>
        <v>2413</v>
      </c>
      <c r="AQ6" s="21">
        <f t="shared" si="5"/>
        <v>651676037</v>
      </c>
      <c r="AR6" s="21">
        <f t="shared" si="5"/>
        <v>763</v>
      </c>
      <c r="AS6" s="22">
        <f t="shared" si="5"/>
        <v>188864282</v>
      </c>
      <c r="AT6" s="5"/>
      <c r="AU6" s="5"/>
      <c r="AV6" s="5"/>
      <c r="AW6" s="5"/>
      <c r="AX6" s="5"/>
    </row>
    <row r="7" spans="1:50" ht="24.6" customHeight="1">
      <c r="A7" s="104"/>
      <c r="B7" s="107"/>
      <c r="C7" s="65" t="s">
        <v>48</v>
      </c>
      <c r="D7" s="84">
        <f t="shared" ref="D7:D28" si="6">F7+H7</f>
        <v>264</v>
      </c>
      <c r="E7" s="85">
        <f t="shared" ref="E7:E28" si="7">G7+I7</f>
        <v>87691606</v>
      </c>
      <c r="F7" s="85">
        <v>200</v>
      </c>
      <c r="G7" s="85">
        <v>68651698</v>
      </c>
      <c r="H7" s="85">
        <v>64</v>
      </c>
      <c r="I7" s="86">
        <v>19039908</v>
      </c>
      <c r="J7" s="49">
        <f t="shared" ref="J7:J28" si="8">L7+N7</f>
        <v>286</v>
      </c>
      <c r="K7" s="40">
        <f t="shared" ref="K7:K28" si="9">M7+O7</f>
        <v>95023397</v>
      </c>
      <c r="L7" s="40">
        <v>228</v>
      </c>
      <c r="M7" s="40">
        <v>77623803</v>
      </c>
      <c r="N7" s="40">
        <v>58</v>
      </c>
      <c r="O7" s="43">
        <v>17399594</v>
      </c>
      <c r="P7" s="34">
        <f t="shared" ref="P7:P28" si="10">R7+T7</f>
        <v>308</v>
      </c>
      <c r="Q7" s="21">
        <f t="shared" ref="Q7:Q28" si="11">S7+U7</f>
        <v>89845041</v>
      </c>
      <c r="R7" s="21">
        <v>234</v>
      </c>
      <c r="S7" s="21">
        <v>74496226</v>
      </c>
      <c r="T7" s="21">
        <v>74</v>
      </c>
      <c r="U7" s="22">
        <v>15348815</v>
      </c>
      <c r="V7" s="49">
        <f t="shared" ref="V7:V28" si="12">X7+Z7</f>
        <v>319</v>
      </c>
      <c r="W7" s="40">
        <f t="shared" ref="W7:W28" si="13">Y7+AA7</f>
        <v>102919282</v>
      </c>
      <c r="X7" s="40">
        <v>250</v>
      </c>
      <c r="Y7" s="40">
        <v>83859537</v>
      </c>
      <c r="Z7" s="40">
        <v>69</v>
      </c>
      <c r="AA7" s="43">
        <v>19059745</v>
      </c>
      <c r="AB7" s="34">
        <f t="shared" ref="AB7:AB28" si="14">AD7+AF7</f>
        <v>325</v>
      </c>
      <c r="AC7" s="21">
        <f t="shared" ref="AC7:AC28" si="15">AE7+AG7</f>
        <v>96426540</v>
      </c>
      <c r="AD7" s="21">
        <v>247</v>
      </c>
      <c r="AE7" s="21">
        <v>75254336</v>
      </c>
      <c r="AF7" s="21">
        <v>78</v>
      </c>
      <c r="AG7" s="22">
        <v>21172204</v>
      </c>
      <c r="AH7" s="49">
        <f t="shared" ref="AH7:AI28" si="16">AJ7+AL7</f>
        <v>359</v>
      </c>
      <c r="AI7" s="40">
        <f t="shared" si="16"/>
        <v>102358394</v>
      </c>
      <c r="AJ7" s="40">
        <v>287</v>
      </c>
      <c r="AK7" s="40">
        <v>82990158</v>
      </c>
      <c r="AL7" s="40">
        <v>72</v>
      </c>
      <c r="AM7" s="43">
        <v>19368236</v>
      </c>
      <c r="AN7" s="34">
        <f t="shared" ref="AN7:AO28" si="17">AP7+AR7</f>
        <v>420</v>
      </c>
      <c r="AO7" s="21">
        <f t="shared" si="17"/>
        <v>117041127</v>
      </c>
      <c r="AP7" s="21">
        <v>314</v>
      </c>
      <c r="AQ7" s="21">
        <v>86850145</v>
      </c>
      <c r="AR7" s="21">
        <v>106</v>
      </c>
      <c r="AS7" s="22">
        <v>30190982</v>
      </c>
      <c r="AT7" s="5"/>
      <c r="AU7" s="5"/>
      <c r="AV7" s="5"/>
      <c r="AW7" s="5"/>
      <c r="AX7" s="5"/>
    </row>
    <row r="8" spans="1:50" ht="24.6" customHeight="1">
      <c r="A8" s="104"/>
      <c r="B8" s="107"/>
      <c r="C8" s="65" t="s">
        <v>65</v>
      </c>
      <c r="D8" s="84">
        <f t="shared" si="6"/>
        <v>202</v>
      </c>
      <c r="E8" s="85">
        <f t="shared" si="7"/>
        <v>84895331</v>
      </c>
      <c r="F8" s="85">
        <v>162</v>
      </c>
      <c r="G8" s="85">
        <v>72865404</v>
      </c>
      <c r="H8" s="85">
        <v>40</v>
      </c>
      <c r="I8" s="86">
        <v>12029927</v>
      </c>
      <c r="J8" s="49">
        <f t="shared" si="8"/>
        <v>302</v>
      </c>
      <c r="K8" s="40">
        <f t="shared" si="9"/>
        <v>105377654</v>
      </c>
      <c r="L8" s="40">
        <v>200</v>
      </c>
      <c r="M8" s="40">
        <v>83854558</v>
      </c>
      <c r="N8" s="40">
        <v>102</v>
      </c>
      <c r="O8" s="43">
        <v>21523096</v>
      </c>
      <c r="P8" s="34">
        <f t="shared" si="10"/>
        <v>233</v>
      </c>
      <c r="Q8" s="21">
        <f t="shared" si="11"/>
        <v>82063024</v>
      </c>
      <c r="R8" s="21">
        <v>174</v>
      </c>
      <c r="S8" s="21">
        <v>61331370</v>
      </c>
      <c r="T8" s="21">
        <v>59</v>
      </c>
      <c r="U8" s="22">
        <v>20731654</v>
      </c>
      <c r="V8" s="49">
        <f t="shared" si="12"/>
        <v>244</v>
      </c>
      <c r="W8" s="40">
        <f t="shared" si="13"/>
        <v>90644171</v>
      </c>
      <c r="X8" s="40">
        <v>201</v>
      </c>
      <c r="Y8" s="40">
        <v>76258757</v>
      </c>
      <c r="Z8" s="40">
        <v>43</v>
      </c>
      <c r="AA8" s="43">
        <v>14385414</v>
      </c>
      <c r="AB8" s="34">
        <f t="shared" si="14"/>
        <v>239</v>
      </c>
      <c r="AC8" s="21">
        <f t="shared" si="15"/>
        <v>82373392</v>
      </c>
      <c r="AD8" s="21">
        <v>182</v>
      </c>
      <c r="AE8" s="21">
        <v>63475893</v>
      </c>
      <c r="AF8" s="21">
        <v>57</v>
      </c>
      <c r="AG8" s="22">
        <v>18897499</v>
      </c>
      <c r="AH8" s="49">
        <f t="shared" si="16"/>
        <v>274</v>
      </c>
      <c r="AI8" s="40">
        <f t="shared" si="16"/>
        <v>84622907</v>
      </c>
      <c r="AJ8" s="40">
        <v>198</v>
      </c>
      <c r="AK8" s="40">
        <v>61376721</v>
      </c>
      <c r="AL8" s="40">
        <v>76</v>
      </c>
      <c r="AM8" s="43">
        <v>23246186</v>
      </c>
      <c r="AN8" s="34">
        <f t="shared" si="17"/>
        <v>389</v>
      </c>
      <c r="AO8" s="21">
        <f t="shared" si="17"/>
        <v>109676436</v>
      </c>
      <c r="AP8" s="21">
        <v>272</v>
      </c>
      <c r="AQ8" s="21">
        <v>77321003</v>
      </c>
      <c r="AR8" s="21">
        <v>117</v>
      </c>
      <c r="AS8" s="22">
        <v>32355433</v>
      </c>
      <c r="AT8" s="5"/>
      <c r="AU8" s="5"/>
      <c r="AV8" s="5"/>
      <c r="AW8" s="5"/>
      <c r="AX8" s="5"/>
    </row>
    <row r="9" spans="1:50" ht="24.6" customHeight="1">
      <c r="A9" s="104"/>
      <c r="B9" s="107"/>
      <c r="C9" s="65" t="s">
        <v>93</v>
      </c>
      <c r="D9" s="84">
        <f t="shared" si="6"/>
        <v>186</v>
      </c>
      <c r="E9" s="85">
        <f t="shared" si="7"/>
        <v>61510479</v>
      </c>
      <c r="F9" s="85">
        <v>148</v>
      </c>
      <c r="G9" s="85">
        <v>48778734</v>
      </c>
      <c r="H9" s="85">
        <v>38</v>
      </c>
      <c r="I9" s="86">
        <v>12731745</v>
      </c>
      <c r="J9" s="49">
        <f t="shared" si="8"/>
        <v>211</v>
      </c>
      <c r="K9" s="40">
        <f t="shared" si="9"/>
        <v>73020029</v>
      </c>
      <c r="L9" s="40">
        <v>148</v>
      </c>
      <c r="M9" s="40">
        <v>59826542</v>
      </c>
      <c r="N9" s="40">
        <v>63</v>
      </c>
      <c r="O9" s="43">
        <v>13193487</v>
      </c>
      <c r="P9" s="34">
        <f t="shared" si="10"/>
        <v>210</v>
      </c>
      <c r="Q9" s="21">
        <f t="shared" si="11"/>
        <v>65063907</v>
      </c>
      <c r="R9" s="21">
        <v>157</v>
      </c>
      <c r="S9" s="21">
        <v>52586470</v>
      </c>
      <c r="T9" s="21">
        <v>53</v>
      </c>
      <c r="U9" s="22">
        <v>12477437</v>
      </c>
      <c r="V9" s="49">
        <f t="shared" si="12"/>
        <v>206</v>
      </c>
      <c r="W9" s="40">
        <f t="shared" si="13"/>
        <v>59438138</v>
      </c>
      <c r="X9" s="40">
        <v>160</v>
      </c>
      <c r="Y9" s="40">
        <v>47843258</v>
      </c>
      <c r="Z9" s="40">
        <v>46</v>
      </c>
      <c r="AA9" s="43">
        <v>11594880</v>
      </c>
      <c r="AB9" s="34">
        <f t="shared" si="14"/>
        <v>225</v>
      </c>
      <c r="AC9" s="21">
        <f t="shared" si="15"/>
        <v>64139793</v>
      </c>
      <c r="AD9" s="21">
        <v>181</v>
      </c>
      <c r="AE9" s="21">
        <v>56322033</v>
      </c>
      <c r="AF9" s="21">
        <v>44</v>
      </c>
      <c r="AG9" s="22">
        <v>7817760</v>
      </c>
      <c r="AH9" s="49">
        <f t="shared" si="16"/>
        <v>201</v>
      </c>
      <c r="AI9" s="40">
        <f t="shared" si="16"/>
        <v>66386003</v>
      </c>
      <c r="AJ9" s="40">
        <v>157</v>
      </c>
      <c r="AK9" s="40">
        <v>51567504</v>
      </c>
      <c r="AL9" s="40">
        <v>44</v>
      </c>
      <c r="AM9" s="43">
        <v>14818499</v>
      </c>
      <c r="AN9" s="34">
        <f t="shared" si="17"/>
        <v>251</v>
      </c>
      <c r="AO9" s="21">
        <f t="shared" si="17"/>
        <v>67340180</v>
      </c>
      <c r="AP9" s="21">
        <v>190</v>
      </c>
      <c r="AQ9" s="21">
        <v>50506379</v>
      </c>
      <c r="AR9" s="21">
        <v>61</v>
      </c>
      <c r="AS9" s="22">
        <v>16833801</v>
      </c>
      <c r="AT9" s="5"/>
      <c r="AU9" s="5"/>
      <c r="AV9" s="5"/>
      <c r="AW9" s="5"/>
      <c r="AX9" s="5"/>
    </row>
    <row r="10" spans="1:50" ht="24.6" customHeight="1">
      <c r="A10" s="104"/>
      <c r="B10" s="107"/>
      <c r="C10" s="65" t="s">
        <v>50</v>
      </c>
      <c r="D10" s="84">
        <f t="shared" si="6"/>
        <v>278</v>
      </c>
      <c r="E10" s="85">
        <f t="shared" si="7"/>
        <v>90346038</v>
      </c>
      <c r="F10" s="85">
        <v>223</v>
      </c>
      <c r="G10" s="85">
        <v>75847783</v>
      </c>
      <c r="H10" s="85">
        <v>55</v>
      </c>
      <c r="I10" s="86">
        <v>14498255</v>
      </c>
      <c r="J10" s="49">
        <f t="shared" si="8"/>
        <v>277</v>
      </c>
      <c r="K10" s="40">
        <f t="shared" si="9"/>
        <v>93517100</v>
      </c>
      <c r="L10" s="40">
        <v>211</v>
      </c>
      <c r="M10" s="40">
        <v>77694256</v>
      </c>
      <c r="N10" s="40">
        <v>66</v>
      </c>
      <c r="O10" s="43">
        <v>15822844</v>
      </c>
      <c r="P10" s="34">
        <f t="shared" si="10"/>
        <v>292</v>
      </c>
      <c r="Q10" s="21">
        <f t="shared" si="11"/>
        <v>83748226</v>
      </c>
      <c r="R10" s="21">
        <v>222</v>
      </c>
      <c r="S10" s="21">
        <v>66794921</v>
      </c>
      <c r="T10" s="21">
        <v>70</v>
      </c>
      <c r="U10" s="22">
        <v>16953305</v>
      </c>
      <c r="V10" s="49">
        <f t="shared" si="12"/>
        <v>361</v>
      </c>
      <c r="W10" s="40">
        <f t="shared" si="13"/>
        <v>105840904</v>
      </c>
      <c r="X10" s="40">
        <v>290</v>
      </c>
      <c r="Y10" s="40">
        <v>87034588</v>
      </c>
      <c r="Z10" s="40">
        <v>71</v>
      </c>
      <c r="AA10" s="43">
        <v>18806316</v>
      </c>
      <c r="AB10" s="34">
        <f t="shared" si="14"/>
        <v>361</v>
      </c>
      <c r="AC10" s="21">
        <f t="shared" si="15"/>
        <v>98908480</v>
      </c>
      <c r="AD10" s="21">
        <v>273</v>
      </c>
      <c r="AE10" s="21">
        <v>81992286</v>
      </c>
      <c r="AF10" s="21">
        <v>88</v>
      </c>
      <c r="AG10" s="22">
        <v>16916194</v>
      </c>
      <c r="AH10" s="49">
        <f t="shared" si="16"/>
        <v>367</v>
      </c>
      <c r="AI10" s="40">
        <f t="shared" si="16"/>
        <v>114852770</v>
      </c>
      <c r="AJ10" s="40">
        <v>285</v>
      </c>
      <c r="AK10" s="40">
        <v>89355473</v>
      </c>
      <c r="AL10" s="40">
        <v>82</v>
      </c>
      <c r="AM10" s="43">
        <v>25497297</v>
      </c>
      <c r="AN10" s="34">
        <f t="shared" si="17"/>
        <v>444</v>
      </c>
      <c r="AO10" s="21">
        <f t="shared" si="17"/>
        <v>110408049</v>
      </c>
      <c r="AP10" s="21">
        <v>341</v>
      </c>
      <c r="AQ10" s="21">
        <v>87438735</v>
      </c>
      <c r="AR10" s="21">
        <v>103</v>
      </c>
      <c r="AS10" s="22">
        <v>22969314</v>
      </c>
      <c r="AT10" s="5"/>
      <c r="AU10" s="5"/>
      <c r="AV10" s="5"/>
      <c r="AW10" s="5"/>
      <c r="AX10" s="5"/>
    </row>
    <row r="11" spans="1:50" ht="24.6" customHeight="1">
      <c r="A11" s="104"/>
      <c r="B11" s="107"/>
      <c r="C11" s="65" t="s">
        <v>67</v>
      </c>
      <c r="D11" s="84">
        <f t="shared" si="6"/>
        <v>191</v>
      </c>
      <c r="E11" s="85">
        <f t="shared" si="7"/>
        <v>53871015</v>
      </c>
      <c r="F11" s="85">
        <v>143</v>
      </c>
      <c r="G11" s="85">
        <v>43504833</v>
      </c>
      <c r="H11" s="85">
        <v>48</v>
      </c>
      <c r="I11" s="86">
        <v>10366182</v>
      </c>
      <c r="J11" s="49">
        <f t="shared" si="8"/>
        <v>208</v>
      </c>
      <c r="K11" s="40">
        <f t="shared" si="9"/>
        <v>65209687</v>
      </c>
      <c r="L11" s="40">
        <v>159</v>
      </c>
      <c r="M11" s="40">
        <v>49239460</v>
      </c>
      <c r="N11" s="40">
        <v>49</v>
      </c>
      <c r="O11" s="43">
        <v>15970227</v>
      </c>
      <c r="P11" s="34">
        <f t="shared" si="10"/>
        <v>209</v>
      </c>
      <c r="Q11" s="21">
        <f t="shared" si="11"/>
        <v>55993814</v>
      </c>
      <c r="R11" s="21">
        <v>163</v>
      </c>
      <c r="S11" s="21">
        <v>44526293</v>
      </c>
      <c r="T11" s="21">
        <v>46</v>
      </c>
      <c r="U11" s="22">
        <v>11467521</v>
      </c>
      <c r="V11" s="49">
        <f t="shared" si="12"/>
        <v>237</v>
      </c>
      <c r="W11" s="40">
        <f t="shared" si="13"/>
        <v>68217496</v>
      </c>
      <c r="X11" s="40">
        <v>187</v>
      </c>
      <c r="Y11" s="40">
        <v>54016964</v>
      </c>
      <c r="Z11" s="40">
        <v>50</v>
      </c>
      <c r="AA11" s="43">
        <v>14200532</v>
      </c>
      <c r="AB11" s="34">
        <f t="shared" si="14"/>
        <v>214</v>
      </c>
      <c r="AC11" s="21">
        <f t="shared" si="15"/>
        <v>59807967</v>
      </c>
      <c r="AD11" s="21">
        <v>166</v>
      </c>
      <c r="AE11" s="21">
        <v>46186839</v>
      </c>
      <c r="AF11" s="21">
        <v>48</v>
      </c>
      <c r="AG11" s="22">
        <v>13621128</v>
      </c>
      <c r="AH11" s="49">
        <f t="shared" si="16"/>
        <v>249</v>
      </c>
      <c r="AI11" s="40">
        <f t="shared" si="16"/>
        <v>64630226</v>
      </c>
      <c r="AJ11" s="40">
        <v>204</v>
      </c>
      <c r="AK11" s="40">
        <v>54864474</v>
      </c>
      <c r="AL11" s="40">
        <v>45</v>
      </c>
      <c r="AM11" s="43">
        <v>9765752</v>
      </c>
      <c r="AN11" s="34">
        <f t="shared" si="17"/>
        <v>274</v>
      </c>
      <c r="AO11" s="21">
        <f t="shared" si="17"/>
        <v>72034413</v>
      </c>
      <c r="AP11" s="21">
        <v>219</v>
      </c>
      <c r="AQ11" s="21">
        <v>58332123</v>
      </c>
      <c r="AR11" s="21">
        <v>55</v>
      </c>
      <c r="AS11" s="22">
        <v>13702290</v>
      </c>
      <c r="AT11" s="5"/>
      <c r="AU11" s="5"/>
      <c r="AV11" s="5"/>
      <c r="AW11" s="5"/>
      <c r="AX11" s="5"/>
    </row>
    <row r="12" spans="1:50" ht="24.6" customHeight="1">
      <c r="A12" s="104"/>
      <c r="B12" s="107"/>
      <c r="C12" s="65" t="s">
        <v>52</v>
      </c>
      <c r="D12" s="84">
        <f t="shared" si="6"/>
        <v>341</v>
      </c>
      <c r="E12" s="85">
        <f t="shared" si="7"/>
        <v>113853851</v>
      </c>
      <c r="F12" s="85">
        <v>250</v>
      </c>
      <c r="G12" s="85">
        <v>88019192</v>
      </c>
      <c r="H12" s="85">
        <v>91</v>
      </c>
      <c r="I12" s="86">
        <v>25834659</v>
      </c>
      <c r="J12" s="49">
        <f t="shared" si="8"/>
        <v>379</v>
      </c>
      <c r="K12" s="40">
        <f t="shared" si="9"/>
        <v>127180185</v>
      </c>
      <c r="L12" s="40">
        <v>281</v>
      </c>
      <c r="M12" s="40">
        <v>103475263</v>
      </c>
      <c r="N12" s="40">
        <v>98</v>
      </c>
      <c r="O12" s="43">
        <v>23704922</v>
      </c>
      <c r="P12" s="34">
        <f t="shared" si="10"/>
        <v>406</v>
      </c>
      <c r="Q12" s="21">
        <f t="shared" si="11"/>
        <v>116049658</v>
      </c>
      <c r="R12" s="21">
        <v>304</v>
      </c>
      <c r="S12" s="21">
        <v>91222973</v>
      </c>
      <c r="T12" s="21">
        <v>102</v>
      </c>
      <c r="U12" s="22">
        <v>24826685</v>
      </c>
      <c r="V12" s="49">
        <f t="shared" si="12"/>
        <v>438</v>
      </c>
      <c r="W12" s="40">
        <f t="shared" si="13"/>
        <v>126539935</v>
      </c>
      <c r="X12" s="40">
        <v>366</v>
      </c>
      <c r="Y12" s="40">
        <v>107509534</v>
      </c>
      <c r="Z12" s="40">
        <v>72</v>
      </c>
      <c r="AA12" s="43">
        <v>19030401</v>
      </c>
      <c r="AB12" s="34">
        <f t="shared" si="14"/>
        <v>439</v>
      </c>
      <c r="AC12" s="21">
        <f t="shared" si="15"/>
        <v>123357486</v>
      </c>
      <c r="AD12" s="21">
        <v>349</v>
      </c>
      <c r="AE12" s="21">
        <v>98700052</v>
      </c>
      <c r="AF12" s="21">
        <v>90</v>
      </c>
      <c r="AG12" s="22">
        <v>24657434</v>
      </c>
      <c r="AH12" s="49">
        <f t="shared" si="16"/>
        <v>455</v>
      </c>
      <c r="AI12" s="40">
        <f t="shared" si="16"/>
        <v>120392494</v>
      </c>
      <c r="AJ12" s="40">
        <v>354</v>
      </c>
      <c r="AK12" s="40">
        <v>97799289</v>
      </c>
      <c r="AL12" s="40">
        <v>101</v>
      </c>
      <c r="AM12" s="43">
        <v>22593205</v>
      </c>
      <c r="AN12" s="34">
        <f t="shared" si="17"/>
        <v>538</v>
      </c>
      <c r="AO12" s="21">
        <f t="shared" si="17"/>
        <v>134168258</v>
      </c>
      <c r="AP12" s="21">
        <v>413</v>
      </c>
      <c r="AQ12" s="21">
        <v>105652290</v>
      </c>
      <c r="AR12" s="21">
        <v>125</v>
      </c>
      <c r="AS12" s="22">
        <v>28515968</v>
      </c>
      <c r="AT12" s="5"/>
      <c r="AU12" s="5"/>
      <c r="AV12" s="5"/>
      <c r="AW12" s="5"/>
      <c r="AX12" s="5"/>
    </row>
    <row r="13" spans="1:50" ht="24.6" customHeight="1">
      <c r="A13" s="105"/>
      <c r="B13" s="108"/>
      <c r="C13" s="66" t="s">
        <v>3</v>
      </c>
      <c r="D13" s="87">
        <f t="shared" si="6"/>
        <v>35</v>
      </c>
      <c r="E13" s="88">
        <f t="shared" si="7"/>
        <v>15752444</v>
      </c>
      <c r="F13" s="88">
        <v>25</v>
      </c>
      <c r="G13" s="88">
        <v>10504253</v>
      </c>
      <c r="H13" s="88">
        <v>10</v>
      </c>
      <c r="I13" s="89">
        <v>5248191</v>
      </c>
      <c r="J13" s="50">
        <f t="shared" si="8"/>
        <v>38</v>
      </c>
      <c r="K13" s="44">
        <f t="shared" si="9"/>
        <v>13702221</v>
      </c>
      <c r="L13" s="44">
        <v>26</v>
      </c>
      <c r="M13" s="44">
        <v>8328438</v>
      </c>
      <c r="N13" s="44">
        <v>12</v>
      </c>
      <c r="O13" s="45">
        <v>5373783</v>
      </c>
      <c r="P13" s="35">
        <f t="shared" si="10"/>
        <v>45</v>
      </c>
      <c r="Q13" s="23">
        <f t="shared" si="11"/>
        <v>12832655</v>
      </c>
      <c r="R13" s="23">
        <v>37</v>
      </c>
      <c r="S13" s="23">
        <v>11194913</v>
      </c>
      <c r="T13" s="23">
        <v>8</v>
      </c>
      <c r="U13" s="24">
        <v>1637742</v>
      </c>
      <c r="V13" s="50">
        <f t="shared" si="12"/>
        <v>55</v>
      </c>
      <c r="W13" s="44">
        <f t="shared" si="13"/>
        <v>16731970</v>
      </c>
      <c r="X13" s="44">
        <v>49</v>
      </c>
      <c r="Y13" s="44">
        <v>15667021</v>
      </c>
      <c r="Z13" s="44">
        <v>6</v>
      </c>
      <c r="AA13" s="45">
        <v>1064949</v>
      </c>
      <c r="AB13" s="35">
        <f t="shared" si="14"/>
        <v>68</v>
      </c>
      <c r="AC13" s="23">
        <f t="shared" si="15"/>
        <v>18827403</v>
      </c>
      <c r="AD13" s="23">
        <v>56</v>
      </c>
      <c r="AE13" s="23">
        <v>15582099</v>
      </c>
      <c r="AF13" s="23">
        <v>12</v>
      </c>
      <c r="AG13" s="24">
        <v>3245304</v>
      </c>
      <c r="AH13" s="50">
        <f t="shared" si="16"/>
        <v>77</v>
      </c>
      <c r="AI13" s="44">
        <f t="shared" si="16"/>
        <v>23996063</v>
      </c>
      <c r="AJ13" s="44">
        <v>65</v>
      </c>
      <c r="AK13" s="44">
        <v>19988384</v>
      </c>
      <c r="AL13" s="44">
        <v>12</v>
      </c>
      <c r="AM13" s="45">
        <v>4007679</v>
      </c>
      <c r="AN13" s="35">
        <f t="shared" si="17"/>
        <v>83</v>
      </c>
      <c r="AO13" s="23">
        <f t="shared" si="17"/>
        <v>20355156</v>
      </c>
      <c r="AP13" s="23">
        <v>69</v>
      </c>
      <c r="AQ13" s="23">
        <v>16819548</v>
      </c>
      <c r="AR13" s="23">
        <v>14</v>
      </c>
      <c r="AS13" s="24">
        <v>3535608</v>
      </c>
      <c r="AT13" s="5"/>
      <c r="AU13" s="5"/>
      <c r="AV13" s="5"/>
      <c r="AW13" s="5"/>
      <c r="AX13" s="5"/>
    </row>
    <row r="14" spans="1:50" ht="24.6" customHeight="1">
      <c r="A14" s="105"/>
      <c r="B14" s="108"/>
      <c r="C14" s="66" t="s">
        <v>5</v>
      </c>
      <c r="D14" s="87">
        <f t="shared" si="6"/>
        <v>41</v>
      </c>
      <c r="E14" s="88">
        <f t="shared" si="7"/>
        <v>15217197</v>
      </c>
      <c r="F14" s="88">
        <v>33</v>
      </c>
      <c r="G14" s="88">
        <v>13350879</v>
      </c>
      <c r="H14" s="88">
        <v>8</v>
      </c>
      <c r="I14" s="89">
        <v>1866318</v>
      </c>
      <c r="J14" s="50">
        <f t="shared" si="8"/>
        <v>38</v>
      </c>
      <c r="K14" s="44">
        <f t="shared" si="9"/>
        <v>9768502</v>
      </c>
      <c r="L14" s="44">
        <v>24</v>
      </c>
      <c r="M14" s="44">
        <v>6210499</v>
      </c>
      <c r="N14" s="44">
        <v>14</v>
      </c>
      <c r="O14" s="45">
        <v>3558003</v>
      </c>
      <c r="P14" s="35">
        <f t="shared" si="10"/>
        <v>21</v>
      </c>
      <c r="Q14" s="23">
        <f t="shared" si="11"/>
        <v>8030630</v>
      </c>
      <c r="R14" s="23">
        <v>16</v>
      </c>
      <c r="S14" s="23">
        <v>6023738</v>
      </c>
      <c r="T14" s="23">
        <v>5</v>
      </c>
      <c r="U14" s="24">
        <v>2006892</v>
      </c>
      <c r="V14" s="50">
        <f t="shared" si="12"/>
        <v>43</v>
      </c>
      <c r="W14" s="44">
        <f t="shared" si="13"/>
        <v>15431434</v>
      </c>
      <c r="X14" s="44">
        <v>36</v>
      </c>
      <c r="Y14" s="44">
        <v>11524666</v>
      </c>
      <c r="Z14" s="44">
        <v>7</v>
      </c>
      <c r="AA14" s="45">
        <v>3906768</v>
      </c>
      <c r="AB14" s="35">
        <f t="shared" si="14"/>
        <v>35</v>
      </c>
      <c r="AC14" s="23">
        <f t="shared" si="15"/>
        <v>9397974</v>
      </c>
      <c r="AD14" s="23">
        <v>30</v>
      </c>
      <c r="AE14" s="23">
        <v>8434775</v>
      </c>
      <c r="AF14" s="23">
        <v>5</v>
      </c>
      <c r="AG14" s="24">
        <v>963199</v>
      </c>
      <c r="AH14" s="50">
        <f t="shared" si="16"/>
        <v>39</v>
      </c>
      <c r="AI14" s="44">
        <f t="shared" si="16"/>
        <v>11421592</v>
      </c>
      <c r="AJ14" s="44">
        <v>32</v>
      </c>
      <c r="AK14" s="44">
        <v>9908996</v>
      </c>
      <c r="AL14" s="44">
        <v>7</v>
      </c>
      <c r="AM14" s="45">
        <v>1512596</v>
      </c>
      <c r="AN14" s="35">
        <f t="shared" si="17"/>
        <v>36</v>
      </c>
      <c r="AO14" s="23">
        <f t="shared" si="17"/>
        <v>12142990</v>
      </c>
      <c r="AP14" s="23">
        <v>26</v>
      </c>
      <c r="AQ14" s="23">
        <v>9149954</v>
      </c>
      <c r="AR14" s="23">
        <v>10</v>
      </c>
      <c r="AS14" s="24">
        <v>2993036</v>
      </c>
      <c r="AT14" s="5"/>
      <c r="AU14" s="5"/>
      <c r="AV14" s="5"/>
      <c r="AW14" s="5"/>
      <c r="AX14" s="5"/>
    </row>
    <row r="15" spans="1:50" ht="24.6" customHeight="1">
      <c r="A15" s="105"/>
      <c r="B15" s="108"/>
      <c r="C15" s="66" t="s">
        <v>6</v>
      </c>
      <c r="D15" s="87">
        <f t="shared" si="6"/>
        <v>26</v>
      </c>
      <c r="E15" s="88">
        <f t="shared" si="7"/>
        <v>6591594</v>
      </c>
      <c r="F15" s="88">
        <v>21</v>
      </c>
      <c r="G15" s="88">
        <v>5886483</v>
      </c>
      <c r="H15" s="88">
        <v>5</v>
      </c>
      <c r="I15" s="89">
        <v>705111</v>
      </c>
      <c r="J15" s="50">
        <f t="shared" si="8"/>
        <v>38</v>
      </c>
      <c r="K15" s="44">
        <f t="shared" si="9"/>
        <v>12301491</v>
      </c>
      <c r="L15" s="44">
        <v>31</v>
      </c>
      <c r="M15" s="44">
        <v>10312041</v>
      </c>
      <c r="N15" s="44">
        <v>7</v>
      </c>
      <c r="O15" s="45">
        <v>1989450</v>
      </c>
      <c r="P15" s="35">
        <f t="shared" si="10"/>
        <v>42</v>
      </c>
      <c r="Q15" s="23">
        <f t="shared" si="11"/>
        <v>15579576</v>
      </c>
      <c r="R15" s="23">
        <v>35</v>
      </c>
      <c r="S15" s="23">
        <v>13581585</v>
      </c>
      <c r="T15" s="23">
        <v>7</v>
      </c>
      <c r="U15" s="24">
        <v>1997991</v>
      </c>
      <c r="V15" s="50">
        <f t="shared" si="12"/>
        <v>38</v>
      </c>
      <c r="W15" s="44">
        <f t="shared" si="13"/>
        <v>10622947</v>
      </c>
      <c r="X15" s="44">
        <v>31</v>
      </c>
      <c r="Y15" s="44">
        <v>7244047</v>
      </c>
      <c r="Z15" s="44">
        <v>7</v>
      </c>
      <c r="AA15" s="45">
        <v>3378900</v>
      </c>
      <c r="AB15" s="35">
        <f t="shared" si="14"/>
        <v>40</v>
      </c>
      <c r="AC15" s="23">
        <f t="shared" si="15"/>
        <v>12087917</v>
      </c>
      <c r="AD15" s="23">
        <v>33</v>
      </c>
      <c r="AE15" s="23">
        <v>11026592</v>
      </c>
      <c r="AF15" s="23">
        <v>7</v>
      </c>
      <c r="AG15" s="24">
        <v>1061325</v>
      </c>
      <c r="AH15" s="50">
        <f t="shared" si="16"/>
        <v>42</v>
      </c>
      <c r="AI15" s="44">
        <f t="shared" si="16"/>
        <v>13313429</v>
      </c>
      <c r="AJ15" s="44">
        <v>33</v>
      </c>
      <c r="AK15" s="44">
        <v>11737700</v>
      </c>
      <c r="AL15" s="44">
        <v>9</v>
      </c>
      <c r="AM15" s="45">
        <v>1575729</v>
      </c>
      <c r="AN15" s="35">
        <f t="shared" si="17"/>
        <v>54</v>
      </c>
      <c r="AO15" s="23">
        <f t="shared" si="17"/>
        <v>17809965</v>
      </c>
      <c r="AP15" s="23">
        <v>47</v>
      </c>
      <c r="AQ15" s="23">
        <v>16195641</v>
      </c>
      <c r="AR15" s="23">
        <v>7</v>
      </c>
      <c r="AS15" s="24">
        <v>1614324</v>
      </c>
      <c r="AT15" s="5"/>
      <c r="AU15" s="5"/>
      <c r="AV15" s="5"/>
      <c r="AW15" s="5"/>
      <c r="AX15" s="5"/>
    </row>
    <row r="16" spans="1:50" ht="24.6" customHeight="1">
      <c r="A16" s="105"/>
      <c r="B16" s="108"/>
      <c r="C16" s="66" t="s">
        <v>8</v>
      </c>
      <c r="D16" s="87">
        <f t="shared" si="6"/>
        <v>146</v>
      </c>
      <c r="E16" s="88">
        <f t="shared" si="7"/>
        <v>43503666</v>
      </c>
      <c r="F16" s="88">
        <v>106</v>
      </c>
      <c r="G16" s="88">
        <v>32597982</v>
      </c>
      <c r="H16" s="88">
        <v>40</v>
      </c>
      <c r="I16" s="89">
        <v>10905684</v>
      </c>
      <c r="J16" s="50">
        <f t="shared" si="8"/>
        <v>174</v>
      </c>
      <c r="K16" s="44">
        <f t="shared" si="9"/>
        <v>49461149</v>
      </c>
      <c r="L16" s="44">
        <v>132</v>
      </c>
      <c r="M16" s="44">
        <v>38491217</v>
      </c>
      <c r="N16" s="44">
        <v>42</v>
      </c>
      <c r="O16" s="45">
        <v>10969932</v>
      </c>
      <c r="P16" s="35">
        <f t="shared" si="10"/>
        <v>155</v>
      </c>
      <c r="Q16" s="23">
        <f t="shared" si="11"/>
        <v>43789767</v>
      </c>
      <c r="R16" s="23">
        <v>115</v>
      </c>
      <c r="S16" s="23">
        <v>34431517</v>
      </c>
      <c r="T16" s="23">
        <v>40</v>
      </c>
      <c r="U16" s="24">
        <v>9358250</v>
      </c>
      <c r="V16" s="50">
        <f t="shared" si="12"/>
        <v>181</v>
      </c>
      <c r="W16" s="44">
        <f t="shared" si="13"/>
        <v>46887718</v>
      </c>
      <c r="X16" s="44">
        <v>142</v>
      </c>
      <c r="Y16" s="44">
        <v>37976351</v>
      </c>
      <c r="Z16" s="44">
        <v>39</v>
      </c>
      <c r="AA16" s="45">
        <v>8911367</v>
      </c>
      <c r="AB16" s="35">
        <f t="shared" si="14"/>
        <v>199</v>
      </c>
      <c r="AC16" s="23">
        <f t="shared" si="15"/>
        <v>46081845</v>
      </c>
      <c r="AD16" s="23">
        <v>156</v>
      </c>
      <c r="AE16" s="23">
        <v>39126892</v>
      </c>
      <c r="AF16" s="23">
        <v>43</v>
      </c>
      <c r="AG16" s="24">
        <v>6954953</v>
      </c>
      <c r="AH16" s="50">
        <f t="shared" si="16"/>
        <v>218</v>
      </c>
      <c r="AI16" s="44">
        <f t="shared" si="16"/>
        <v>47016801</v>
      </c>
      <c r="AJ16" s="44">
        <v>165</v>
      </c>
      <c r="AK16" s="44">
        <v>37303595</v>
      </c>
      <c r="AL16" s="44">
        <v>53</v>
      </c>
      <c r="AM16" s="45">
        <v>9713206</v>
      </c>
      <c r="AN16" s="35">
        <f t="shared" si="17"/>
        <v>244</v>
      </c>
      <c r="AO16" s="23">
        <f t="shared" si="17"/>
        <v>48182844</v>
      </c>
      <c r="AP16" s="23">
        <v>185</v>
      </c>
      <c r="AQ16" s="23">
        <v>38295519</v>
      </c>
      <c r="AR16" s="23">
        <v>59</v>
      </c>
      <c r="AS16" s="24">
        <v>9887325</v>
      </c>
      <c r="AT16" s="5"/>
      <c r="AU16" s="5"/>
      <c r="AV16" s="5"/>
      <c r="AW16" s="5"/>
      <c r="AX16" s="5"/>
    </row>
    <row r="17" spans="1:50" ht="24.6" customHeight="1">
      <c r="A17" s="105"/>
      <c r="B17" s="108"/>
      <c r="C17" s="66" t="s">
        <v>9</v>
      </c>
      <c r="D17" s="87">
        <f t="shared" si="6"/>
        <v>34</v>
      </c>
      <c r="E17" s="88">
        <f t="shared" si="7"/>
        <v>9579822</v>
      </c>
      <c r="F17" s="88">
        <v>23</v>
      </c>
      <c r="G17" s="88">
        <v>6526383</v>
      </c>
      <c r="H17" s="88">
        <v>11</v>
      </c>
      <c r="I17" s="89">
        <v>3053439</v>
      </c>
      <c r="J17" s="50">
        <f t="shared" si="8"/>
        <v>42</v>
      </c>
      <c r="K17" s="44">
        <f t="shared" si="9"/>
        <v>16746265</v>
      </c>
      <c r="L17" s="44">
        <v>34</v>
      </c>
      <c r="M17" s="44">
        <v>15130394</v>
      </c>
      <c r="N17" s="44">
        <v>8</v>
      </c>
      <c r="O17" s="45">
        <v>1615871</v>
      </c>
      <c r="P17" s="35">
        <f t="shared" si="10"/>
        <v>50</v>
      </c>
      <c r="Q17" s="23">
        <f t="shared" si="11"/>
        <v>23057536</v>
      </c>
      <c r="R17" s="23">
        <v>39</v>
      </c>
      <c r="S17" s="23">
        <v>20170683</v>
      </c>
      <c r="T17" s="23">
        <v>11</v>
      </c>
      <c r="U17" s="24">
        <v>2886853</v>
      </c>
      <c r="V17" s="50">
        <f t="shared" si="12"/>
        <v>39</v>
      </c>
      <c r="W17" s="44">
        <f t="shared" si="13"/>
        <v>13263796</v>
      </c>
      <c r="X17" s="44">
        <v>32</v>
      </c>
      <c r="Y17" s="44">
        <v>11124529</v>
      </c>
      <c r="Z17" s="44">
        <v>7</v>
      </c>
      <c r="AA17" s="45">
        <v>2139267</v>
      </c>
      <c r="AB17" s="35">
        <f t="shared" si="14"/>
        <v>56</v>
      </c>
      <c r="AC17" s="23">
        <f t="shared" si="15"/>
        <v>18299538</v>
      </c>
      <c r="AD17" s="23">
        <v>43</v>
      </c>
      <c r="AE17" s="23">
        <v>16515384</v>
      </c>
      <c r="AF17" s="23">
        <v>13</v>
      </c>
      <c r="AG17" s="24">
        <v>1784154</v>
      </c>
      <c r="AH17" s="50">
        <f t="shared" si="16"/>
        <v>46</v>
      </c>
      <c r="AI17" s="44">
        <f t="shared" si="16"/>
        <v>11521876</v>
      </c>
      <c r="AJ17" s="44">
        <v>33</v>
      </c>
      <c r="AK17" s="44">
        <v>8664488</v>
      </c>
      <c r="AL17" s="44">
        <v>13</v>
      </c>
      <c r="AM17" s="45">
        <v>2857388</v>
      </c>
      <c r="AN17" s="35">
        <f t="shared" si="17"/>
        <v>53</v>
      </c>
      <c r="AO17" s="23">
        <f t="shared" si="17"/>
        <v>17298434</v>
      </c>
      <c r="AP17" s="23">
        <v>39</v>
      </c>
      <c r="AQ17" s="23">
        <v>13633856</v>
      </c>
      <c r="AR17" s="23">
        <v>14</v>
      </c>
      <c r="AS17" s="24">
        <v>3664578</v>
      </c>
      <c r="AT17" s="5"/>
      <c r="AU17" s="5"/>
      <c r="AV17" s="5"/>
      <c r="AW17" s="5"/>
      <c r="AX17" s="5"/>
    </row>
    <row r="18" spans="1:50" ht="24.6" customHeight="1">
      <c r="A18" s="105"/>
      <c r="B18" s="108"/>
      <c r="C18" s="66" t="s">
        <v>10</v>
      </c>
      <c r="D18" s="87">
        <f t="shared" si="6"/>
        <v>50</v>
      </c>
      <c r="E18" s="88">
        <f t="shared" si="7"/>
        <v>17522348</v>
      </c>
      <c r="F18" s="88">
        <v>41</v>
      </c>
      <c r="G18" s="88">
        <v>14973884</v>
      </c>
      <c r="H18" s="88">
        <v>9</v>
      </c>
      <c r="I18" s="89">
        <v>2548464</v>
      </c>
      <c r="J18" s="50">
        <f t="shared" si="8"/>
        <v>45</v>
      </c>
      <c r="K18" s="44">
        <f t="shared" si="9"/>
        <v>19036893</v>
      </c>
      <c r="L18" s="44">
        <v>34</v>
      </c>
      <c r="M18" s="44">
        <v>15399597</v>
      </c>
      <c r="N18" s="44">
        <v>11</v>
      </c>
      <c r="O18" s="45">
        <v>3637296</v>
      </c>
      <c r="P18" s="35">
        <f t="shared" si="10"/>
        <v>43</v>
      </c>
      <c r="Q18" s="23">
        <f t="shared" si="11"/>
        <v>12234500</v>
      </c>
      <c r="R18" s="23">
        <v>35</v>
      </c>
      <c r="S18" s="23">
        <v>9706652</v>
      </c>
      <c r="T18" s="23">
        <v>8</v>
      </c>
      <c r="U18" s="24">
        <v>2527848</v>
      </c>
      <c r="V18" s="50">
        <f t="shared" si="12"/>
        <v>41</v>
      </c>
      <c r="W18" s="44">
        <f t="shared" si="13"/>
        <v>15638608</v>
      </c>
      <c r="X18" s="44">
        <v>35</v>
      </c>
      <c r="Y18" s="44">
        <v>13780411</v>
      </c>
      <c r="Z18" s="44">
        <v>6</v>
      </c>
      <c r="AA18" s="45">
        <v>1858197</v>
      </c>
      <c r="AB18" s="35">
        <f t="shared" si="14"/>
        <v>44</v>
      </c>
      <c r="AC18" s="23">
        <f t="shared" si="15"/>
        <v>12463406</v>
      </c>
      <c r="AD18" s="23">
        <v>35</v>
      </c>
      <c r="AE18" s="23">
        <v>9638585</v>
      </c>
      <c r="AF18" s="23">
        <v>9</v>
      </c>
      <c r="AG18" s="24">
        <v>2824821</v>
      </c>
      <c r="AH18" s="50">
        <f t="shared" si="16"/>
        <v>64</v>
      </c>
      <c r="AI18" s="44">
        <f t="shared" si="16"/>
        <v>21722782</v>
      </c>
      <c r="AJ18" s="44">
        <v>54</v>
      </c>
      <c r="AK18" s="44">
        <v>19108159</v>
      </c>
      <c r="AL18" s="44">
        <v>10</v>
      </c>
      <c r="AM18" s="45">
        <v>2614623</v>
      </c>
      <c r="AN18" s="35">
        <f t="shared" si="17"/>
        <v>67</v>
      </c>
      <c r="AO18" s="23">
        <f t="shared" si="17"/>
        <v>19083992</v>
      </c>
      <c r="AP18" s="23">
        <v>52</v>
      </c>
      <c r="AQ18" s="23">
        <v>15760022</v>
      </c>
      <c r="AR18" s="23">
        <v>15</v>
      </c>
      <c r="AS18" s="24">
        <v>3323970</v>
      </c>
      <c r="AT18" s="5"/>
      <c r="AU18" s="5"/>
      <c r="AV18" s="5"/>
      <c r="AW18" s="5"/>
      <c r="AX18" s="5"/>
    </row>
    <row r="19" spans="1:50" ht="24.6" customHeight="1">
      <c r="A19" s="105"/>
      <c r="B19" s="108"/>
      <c r="C19" s="66" t="s">
        <v>11</v>
      </c>
      <c r="D19" s="87">
        <f t="shared" si="6"/>
        <v>27</v>
      </c>
      <c r="E19" s="88">
        <f t="shared" si="7"/>
        <v>8088386</v>
      </c>
      <c r="F19" s="88">
        <v>17</v>
      </c>
      <c r="G19" s="88">
        <v>5371754</v>
      </c>
      <c r="H19" s="88">
        <v>10</v>
      </c>
      <c r="I19" s="89">
        <v>2716632</v>
      </c>
      <c r="J19" s="50">
        <f t="shared" si="8"/>
        <v>37</v>
      </c>
      <c r="K19" s="44">
        <f t="shared" si="9"/>
        <v>13973286</v>
      </c>
      <c r="L19" s="44">
        <v>23</v>
      </c>
      <c r="M19" s="44">
        <v>11506323</v>
      </c>
      <c r="N19" s="44">
        <v>14</v>
      </c>
      <c r="O19" s="45">
        <v>2466963</v>
      </c>
      <c r="P19" s="35">
        <f t="shared" si="10"/>
        <v>35</v>
      </c>
      <c r="Q19" s="23">
        <f t="shared" si="11"/>
        <v>16251111</v>
      </c>
      <c r="R19" s="23">
        <v>28</v>
      </c>
      <c r="S19" s="23">
        <v>13555428</v>
      </c>
      <c r="T19" s="23">
        <v>7</v>
      </c>
      <c r="U19" s="24">
        <v>2695683</v>
      </c>
      <c r="V19" s="50">
        <f t="shared" si="12"/>
        <v>39</v>
      </c>
      <c r="W19" s="44">
        <f t="shared" si="13"/>
        <v>9266512</v>
      </c>
      <c r="X19" s="44">
        <v>31</v>
      </c>
      <c r="Y19" s="44">
        <v>7047565</v>
      </c>
      <c r="Z19" s="44">
        <v>8</v>
      </c>
      <c r="AA19" s="45">
        <v>2218947</v>
      </c>
      <c r="AB19" s="35">
        <f t="shared" si="14"/>
        <v>37</v>
      </c>
      <c r="AC19" s="23">
        <f t="shared" si="15"/>
        <v>10015906</v>
      </c>
      <c r="AD19" s="23">
        <v>27</v>
      </c>
      <c r="AE19" s="23">
        <v>6797539</v>
      </c>
      <c r="AF19" s="23">
        <v>10</v>
      </c>
      <c r="AG19" s="24">
        <v>3218367</v>
      </c>
      <c r="AH19" s="50">
        <f t="shared" si="16"/>
        <v>38</v>
      </c>
      <c r="AI19" s="44">
        <f t="shared" si="16"/>
        <v>12569370</v>
      </c>
      <c r="AJ19" s="44">
        <v>25</v>
      </c>
      <c r="AK19" s="44">
        <v>9514818</v>
      </c>
      <c r="AL19" s="44">
        <v>13</v>
      </c>
      <c r="AM19" s="45">
        <v>3054552</v>
      </c>
      <c r="AN19" s="35">
        <f t="shared" si="17"/>
        <v>37</v>
      </c>
      <c r="AO19" s="23">
        <f t="shared" si="17"/>
        <v>9715230</v>
      </c>
      <c r="AP19" s="23">
        <v>28</v>
      </c>
      <c r="AQ19" s="23">
        <v>7994472</v>
      </c>
      <c r="AR19" s="23">
        <v>9</v>
      </c>
      <c r="AS19" s="24">
        <v>1720758</v>
      </c>
      <c r="AT19" s="5"/>
      <c r="AU19" s="5"/>
      <c r="AV19" s="5"/>
      <c r="AW19" s="5"/>
      <c r="AX19" s="5"/>
    </row>
    <row r="20" spans="1:50" ht="24.6" customHeight="1">
      <c r="A20" s="105"/>
      <c r="B20" s="108"/>
      <c r="C20" s="66" t="s">
        <v>14</v>
      </c>
      <c r="D20" s="87">
        <f t="shared" si="6"/>
        <v>67</v>
      </c>
      <c r="E20" s="88">
        <f t="shared" si="7"/>
        <v>24400205</v>
      </c>
      <c r="F20" s="88">
        <v>47</v>
      </c>
      <c r="G20" s="88">
        <v>18252848</v>
      </c>
      <c r="H20" s="88">
        <v>20</v>
      </c>
      <c r="I20" s="89">
        <v>6147357</v>
      </c>
      <c r="J20" s="50">
        <f t="shared" si="8"/>
        <v>64</v>
      </c>
      <c r="K20" s="44">
        <f t="shared" si="9"/>
        <v>18118633</v>
      </c>
      <c r="L20" s="44">
        <v>41</v>
      </c>
      <c r="M20" s="44">
        <v>11286958</v>
      </c>
      <c r="N20" s="44">
        <v>23</v>
      </c>
      <c r="O20" s="45">
        <v>6831675</v>
      </c>
      <c r="P20" s="35">
        <f t="shared" si="10"/>
        <v>66</v>
      </c>
      <c r="Q20" s="23">
        <f t="shared" si="11"/>
        <v>17349429</v>
      </c>
      <c r="R20" s="23">
        <v>46</v>
      </c>
      <c r="S20" s="23">
        <v>13221270</v>
      </c>
      <c r="T20" s="23">
        <v>20</v>
      </c>
      <c r="U20" s="24">
        <v>4128159</v>
      </c>
      <c r="V20" s="50">
        <f t="shared" si="12"/>
        <v>83</v>
      </c>
      <c r="W20" s="44">
        <f t="shared" si="13"/>
        <v>24515739</v>
      </c>
      <c r="X20" s="44">
        <v>66</v>
      </c>
      <c r="Y20" s="44">
        <v>19486230</v>
      </c>
      <c r="Z20" s="44">
        <v>17</v>
      </c>
      <c r="AA20" s="45">
        <v>5029509</v>
      </c>
      <c r="AB20" s="35">
        <f t="shared" si="14"/>
        <v>81</v>
      </c>
      <c r="AC20" s="23">
        <f t="shared" si="15"/>
        <v>23498129</v>
      </c>
      <c r="AD20" s="23">
        <v>59</v>
      </c>
      <c r="AE20" s="23">
        <v>18318788</v>
      </c>
      <c r="AF20" s="23">
        <v>22</v>
      </c>
      <c r="AG20" s="24">
        <v>5179341</v>
      </c>
      <c r="AH20" s="50">
        <f t="shared" si="16"/>
        <v>76</v>
      </c>
      <c r="AI20" s="44">
        <f t="shared" si="16"/>
        <v>25295559</v>
      </c>
      <c r="AJ20" s="44">
        <v>57</v>
      </c>
      <c r="AK20" s="44">
        <v>17892882</v>
      </c>
      <c r="AL20" s="44">
        <v>19</v>
      </c>
      <c r="AM20" s="45">
        <v>7402677</v>
      </c>
      <c r="AN20" s="35">
        <f t="shared" si="17"/>
        <v>108</v>
      </c>
      <c r="AO20" s="23">
        <f t="shared" si="17"/>
        <v>28820546</v>
      </c>
      <c r="AP20" s="23">
        <v>81</v>
      </c>
      <c r="AQ20" s="23">
        <v>22201865</v>
      </c>
      <c r="AR20" s="23">
        <v>27</v>
      </c>
      <c r="AS20" s="24">
        <v>6618681</v>
      </c>
      <c r="AT20" s="5"/>
      <c r="AU20" s="5"/>
      <c r="AV20" s="5"/>
      <c r="AW20" s="5"/>
      <c r="AX20" s="5"/>
    </row>
    <row r="21" spans="1:50" ht="24.6" customHeight="1">
      <c r="A21" s="105"/>
      <c r="B21" s="108"/>
      <c r="C21" s="66" t="s">
        <v>15</v>
      </c>
      <c r="D21" s="87">
        <f t="shared" si="6"/>
        <v>10</v>
      </c>
      <c r="E21" s="88">
        <f t="shared" si="7"/>
        <v>5234013</v>
      </c>
      <c r="F21" s="88">
        <v>7</v>
      </c>
      <c r="G21" s="88">
        <v>4006341</v>
      </c>
      <c r="H21" s="88">
        <v>3</v>
      </c>
      <c r="I21" s="89">
        <v>1227672</v>
      </c>
      <c r="J21" s="50">
        <f t="shared" si="8"/>
        <v>5</v>
      </c>
      <c r="K21" s="44">
        <f t="shared" si="9"/>
        <v>2135004</v>
      </c>
      <c r="L21" s="44">
        <v>5</v>
      </c>
      <c r="M21" s="44">
        <v>2135004</v>
      </c>
      <c r="N21" s="44">
        <v>0</v>
      </c>
      <c r="O21" s="45">
        <v>0</v>
      </c>
      <c r="P21" s="35">
        <f t="shared" si="10"/>
        <v>8</v>
      </c>
      <c r="Q21" s="23">
        <f t="shared" si="11"/>
        <v>2872068</v>
      </c>
      <c r="R21" s="23">
        <v>8</v>
      </c>
      <c r="S21" s="23">
        <v>2872068</v>
      </c>
      <c r="T21" s="23">
        <v>0</v>
      </c>
      <c r="U21" s="24">
        <v>0</v>
      </c>
      <c r="V21" s="50">
        <f t="shared" si="12"/>
        <v>8</v>
      </c>
      <c r="W21" s="44">
        <f t="shared" si="13"/>
        <v>2887089</v>
      </c>
      <c r="X21" s="44">
        <v>6</v>
      </c>
      <c r="Y21" s="44">
        <v>1624689</v>
      </c>
      <c r="Z21" s="44">
        <v>2</v>
      </c>
      <c r="AA21" s="45">
        <v>1262400</v>
      </c>
      <c r="AB21" s="35">
        <f t="shared" si="14"/>
        <v>9</v>
      </c>
      <c r="AC21" s="23">
        <f t="shared" si="15"/>
        <v>3772286</v>
      </c>
      <c r="AD21" s="23">
        <v>7</v>
      </c>
      <c r="AE21" s="23">
        <v>3079121</v>
      </c>
      <c r="AF21" s="23">
        <v>2</v>
      </c>
      <c r="AG21" s="24">
        <v>693165</v>
      </c>
      <c r="AH21" s="50">
        <f t="shared" si="16"/>
        <v>14</v>
      </c>
      <c r="AI21" s="44">
        <f t="shared" si="16"/>
        <v>6216596</v>
      </c>
      <c r="AJ21" s="44">
        <v>10</v>
      </c>
      <c r="AK21" s="44">
        <v>2203397</v>
      </c>
      <c r="AL21" s="44">
        <v>4</v>
      </c>
      <c r="AM21" s="45">
        <v>4013199</v>
      </c>
      <c r="AN21" s="35">
        <f t="shared" si="17"/>
        <v>11</v>
      </c>
      <c r="AO21" s="23">
        <f t="shared" si="17"/>
        <v>3348471</v>
      </c>
      <c r="AP21" s="23">
        <v>11</v>
      </c>
      <c r="AQ21" s="23">
        <v>3348471</v>
      </c>
      <c r="AR21" s="23">
        <v>0</v>
      </c>
      <c r="AS21" s="24">
        <v>0</v>
      </c>
      <c r="AT21" s="5"/>
      <c r="AU21" s="5"/>
      <c r="AV21" s="5"/>
      <c r="AW21" s="5"/>
      <c r="AX21" s="5"/>
    </row>
    <row r="22" spans="1:50" ht="24.6" customHeight="1">
      <c r="A22" s="105"/>
      <c r="B22" s="108"/>
      <c r="C22" s="66" t="s">
        <v>16</v>
      </c>
      <c r="D22" s="87">
        <f t="shared" si="6"/>
        <v>37</v>
      </c>
      <c r="E22" s="88">
        <f t="shared" si="7"/>
        <v>13581723</v>
      </c>
      <c r="F22" s="88">
        <v>27</v>
      </c>
      <c r="G22" s="88">
        <v>9540390</v>
      </c>
      <c r="H22" s="88">
        <v>10</v>
      </c>
      <c r="I22" s="89">
        <v>4041333</v>
      </c>
      <c r="J22" s="50">
        <f t="shared" si="8"/>
        <v>27</v>
      </c>
      <c r="K22" s="44">
        <f t="shared" si="9"/>
        <v>9014559</v>
      </c>
      <c r="L22" s="44">
        <v>20</v>
      </c>
      <c r="M22" s="44">
        <v>7477542</v>
      </c>
      <c r="N22" s="44">
        <v>7</v>
      </c>
      <c r="O22" s="45">
        <v>1537017</v>
      </c>
      <c r="P22" s="35">
        <f t="shared" si="10"/>
        <v>35</v>
      </c>
      <c r="Q22" s="23">
        <f t="shared" si="11"/>
        <v>11570696</v>
      </c>
      <c r="R22" s="23">
        <v>27</v>
      </c>
      <c r="S22" s="23">
        <v>9841751</v>
      </c>
      <c r="T22" s="23">
        <v>8</v>
      </c>
      <c r="U22" s="24">
        <v>1728945</v>
      </c>
      <c r="V22" s="50">
        <f t="shared" si="12"/>
        <v>42</v>
      </c>
      <c r="W22" s="44">
        <f t="shared" si="13"/>
        <v>11216040</v>
      </c>
      <c r="X22" s="44">
        <v>35</v>
      </c>
      <c r="Y22" s="44">
        <v>9668376</v>
      </c>
      <c r="Z22" s="44">
        <v>7</v>
      </c>
      <c r="AA22" s="45">
        <v>1547664</v>
      </c>
      <c r="AB22" s="35">
        <f t="shared" si="14"/>
        <v>45</v>
      </c>
      <c r="AC22" s="23">
        <f t="shared" si="15"/>
        <v>14084684</v>
      </c>
      <c r="AD22" s="23">
        <v>32</v>
      </c>
      <c r="AE22" s="23">
        <v>10969562</v>
      </c>
      <c r="AF22" s="23">
        <v>13</v>
      </c>
      <c r="AG22" s="24">
        <v>3115122</v>
      </c>
      <c r="AH22" s="50">
        <f t="shared" si="16"/>
        <v>39</v>
      </c>
      <c r="AI22" s="44">
        <f t="shared" si="16"/>
        <v>11017370</v>
      </c>
      <c r="AJ22" s="44">
        <v>28</v>
      </c>
      <c r="AK22" s="44">
        <v>8542617</v>
      </c>
      <c r="AL22" s="44">
        <v>11</v>
      </c>
      <c r="AM22" s="45">
        <v>2474753</v>
      </c>
      <c r="AN22" s="35">
        <f t="shared" si="17"/>
        <v>48</v>
      </c>
      <c r="AO22" s="23">
        <f t="shared" si="17"/>
        <v>14159179</v>
      </c>
      <c r="AP22" s="23">
        <v>35</v>
      </c>
      <c r="AQ22" s="23">
        <v>11132067</v>
      </c>
      <c r="AR22" s="23">
        <v>13</v>
      </c>
      <c r="AS22" s="24">
        <v>3027112</v>
      </c>
      <c r="AT22" s="5"/>
      <c r="AU22" s="5"/>
      <c r="AV22" s="5"/>
      <c r="AW22" s="5"/>
      <c r="AX22" s="5"/>
    </row>
    <row r="23" spans="1:50" ht="24.6" customHeight="1">
      <c r="A23" s="105"/>
      <c r="B23" s="108"/>
      <c r="C23" s="66" t="s">
        <v>17</v>
      </c>
      <c r="D23" s="87">
        <f t="shared" si="6"/>
        <v>3</v>
      </c>
      <c r="E23" s="88">
        <f t="shared" si="7"/>
        <v>364602</v>
      </c>
      <c r="F23" s="88">
        <v>3</v>
      </c>
      <c r="G23" s="88">
        <v>364602</v>
      </c>
      <c r="H23" s="88">
        <v>0</v>
      </c>
      <c r="I23" s="89">
        <v>0</v>
      </c>
      <c r="J23" s="50">
        <f t="shared" si="8"/>
        <v>0</v>
      </c>
      <c r="K23" s="44">
        <f t="shared" si="9"/>
        <v>0</v>
      </c>
      <c r="L23" s="44">
        <v>0</v>
      </c>
      <c r="M23" s="44">
        <v>0</v>
      </c>
      <c r="N23" s="44">
        <v>0</v>
      </c>
      <c r="O23" s="45">
        <v>0</v>
      </c>
      <c r="P23" s="35">
        <f t="shared" si="10"/>
        <v>5</v>
      </c>
      <c r="Q23" s="23">
        <f t="shared" si="11"/>
        <v>1541820</v>
      </c>
      <c r="R23" s="23">
        <v>4</v>
      </c>
      <c r="S23" s="23">
        <v>1504020</v>
      </c>
      <c r="T23" s="23">
        <v>1</v>
      </c>
      <c r="U23" s="24">
        <v>37800</v>
      </c>
      <c r="V23" s="50">
        <f t="shared" si="12"/>
        <v>12</v>
      </c>
      <c r="W23" s="44">
        <f t="shared" si="13"/>
        <v>2087927</v>
      </c>
      <c r="X23" s="44">
        <v>11</v>
      </c>
      <c r="Y23" s="44">
        <v>1952423</v>
      </c>
      <c r="Z23" s="44">
        <v>1</v>
      </c>
      <c r="AA23" s="45">
        <v>135504</v>
      </c>
      <c r="AB23" s="35">
        <f t="shared" si="14"/>
        <v>3</v>
      </c>
      <c r="AC23" s="23">
        <f t="shared" si="15"/>
        <v>1304667</v>
      </c>
      <c r="AD23" s="23">
        <v>3</v>
      </c>
      <c r="AE23" s="23">
        <v>1304667</v>
      </c>
      <c r="AF23" s="23">
        <v>0</v>
      </c>
      <c r="AG23" s="24">
        <v>0</v>
      </c>
      <c r="AH23" s="50">
        <f t="shared" si="16"/>
        <v>5</v>
      </c>
      <c r="AI23" s="44">
        <f t="shared" si="16"/>
        <v>897000</v>
      </c>
      <c r="AJ23" s="44">
        <v>4</v>
      </c>
      <c r="AK23" s="44">
        <v>736944</v>
      </c>
      <c r="AL23" s="44">
        <v>1</v>
      </c>
      <c r="AM23" s="45">
        <v>160056</v>
      </c>
      <c r="AN23" s="35">
        <f t="shared" si="17"/>
        <v>5</v>
      </c>
      <c r="AO23" s="23">
        <f t="shared" si="17"/>
        <v>944268</v>
      </c>
      <c r="AP23" s="23">
        <v>3</v>
      </c>
      <c r="AQ23" s="23">
        <v>495636</v>
      </c>
      <c r="AR23" s="23">
        <v>2</v>
      </c>
      <c r="AS23" s="24">
        <v>448632</v>
      </c>
      <c r="AT23" s="5"/>
      <c r="AU23" s="5"/>
      <c r="AV23" s="5"/>
      <c r="AW23" s="5"/>
      <c r="AX23" s="5"/>
    </row>
    <row r="24" spans="1:50" ht="24.6" customHeight="1">
      <c r="A24" s="105"/>
      <c r="B24" s="108"/>
      <c r="C24" s="66" t="s">
        <v>18</v>
      </c>
      <c r="D24" s="87">
        <f t="shared" si="6"/>
        <v>12</v>
      </c>
      <c r="E24" s="88">
        <f t="shared" si="7"/>
        <v>5491593</v>
      </c>
      <c r="F24" s="88">
        <v>8</v>
      </c>
      <c r="G24" s="88">
        <v>3618252</v>
      </c>
      <c r="H24" s="88">
        <v>4</v>
      </c>
      <c r="I24" s="89">
        <v>1873341</v>
      </c>
      <c r="J24" s="50">
        <f t="shared" si="8"/>
        <v>20</v>
      </c>
      <c r="K24" s="44">
        <f t="shared" si="9"/>
        <v>5960301</v>
      </c>
      <c r="L24" s="44">
        <v>18</v>
      </c>
      <c r="M24" s="44">
        <v>5362512</v>
      </c>
      <c r="N24" s="44">
        <v>2</v>
      </c>
      <c r="O24" s="45">
        <v>597789</v>
      </c>
      <c r="P24" s="35">
        <f t="shared" si="10"/>
        <v>11</v>
      </c>
      <c r="Q24" s="23">
        <f t="shared" si="11"/>
        <v>2843748</v>
      </c>
      <c r="R24" s="23">
        <v>11</v>
      </c>
      <c r="S24" s="23">
        <v>2843748</v>
      </c>
      <c r="T24" s="23">
        <v>0</v>
      </c>
      <c r="U24" s="24">
        <v>0</v>
      </c>
      <c r="V24" s="50">
        <f t="shared" si="12"/>
        <v>22</v>
      </c>
      <c r="W24" s="44">
        <f t="shared" si="13"/>
        <v>5952956</v>
      </c>
      <c r="X24" s="44">
        <v>20</v>
      </c>
      <c r="Y24" s="44">
        <v>5006717</v>
      </c>
      <c r="Z24" s="44">
        <v>2</v>
      </c>
      <c r="AA24" s="45">
        <v>946239</v>
      </c>
      <c r="AB24" s="35">
        <f t="shared" si="14"/>
        <v>20</v>
      </c>
      <c r="AC24" s="23">
        <f t="shared" si="15"/>
        <v>5784578</v>
      </c>
      <c r="AD24" s="23">
        <v>18</v>
      </c>
      <c r="AE24" s="23">
        <v>5217761</v>
      </c>
      <c r="AF24" s="23">
        <v>2</v>
      </c>
      <c r="AG24" s="24">
        <v>566817</v>
      </c>
      <c r="AH24" s="50">
        <f t="shared" si="16"/>
        <v>35</v>
      </c>
      <c r="AI24" s="44">
        <f t="shared" si="16"/>
        <v>9774863</v>
      </c>
      <c r="AJ24" s="44">
        <v>30</v>
      </c>
      <c r="AK24" s="44">
        <v>8664863</v>
      </c>
      <c r="AL24" s="44">
        <v>5</v>
      </c>
      <c r="AM24" s="45">
        <v>1110000</v>
      </c>
      <c r="AN24" s="35">
        <f t="shared" si="17"/>
        <v>44</v>
      </c>
      <c r="AO24" s="23">
        <f t="shared" si="17"/>
        <v>14073306</v>
      </c>
      <c r="AP24" s="23">
        <v>38</v>
      </c>
      <c r="AQ24" s="23">
        <v>12600126</v>
      </c>
      <c r="AR24" s="23">
        <v>6</v>
      </c>
      <c r="AS24" s="24">
        <v>1473180</v>
      </c>
      <c r="AT24" s="5"/>
      <c r="AU24" s="5"/>
      <c r="AV24" s="5"/>
      <c r="AW24" s="5"/>
      <c r="AX24" s="5"/>
    </row>
    <row r="25" spans="1:50" ht="24.6" customHeight="1">
      <c r="A25" s="105"/>
      <c r="B25" s="108"/>
      <c r="C25" s="66" t="s">
        <v>19</v>
      </c>
      <c r="D25" s="87">
        <f t="shared" si="6"/>
        <v>30</v>
      </c>
      <c r="E25" s="88">
        <f t="shared" si="7"/>
        <v>15579077</v>
      </c>
      <c r="F25" s="88">
        <v>24</v>
      </c>
      <c r="G25" s="88">
        <v>14549573</v>
      </c>
      <c r="H25" s="88">
        <v>6</v>
      </c>
      <c r="I25" s="89">
        <v>1029504</v>
      </c>
      <c r="J25" s="50">
        <f t="shared" si="8"/>
        <v>38</v>
      </c>
      <c r="K25" s="44">
        <f t="shared" si="9"/>
        <v>14378780</v>
      </c>
      <c r="L25" s="44">
        <v>29</v>
      </c>
      <c r="M25" s="44">
        <v>11620025</v>
      </c>
      <c r="N25" s="44">
        <v>9</v>
      </c>
      <c r="O25" s="45">
        <v>2758755</v>
      </c>
      <c r="P25" s="35">
        <f t="shared" si="10"/>
        <v>31</v>
      </c>
      <c r="Q25" s="23">
        <f t="shared" si="11"/>
        <v>10904586</v>
      </c>
      <c r="R25" s="23">
        <v>26</v>
      </c>
      <c r="S25" s="23">
        <v>7032930</v>
      </c>
      <c r="T25" s="23">
        <v>5</v>
      </c>
      <c r="U25" s="24">
        <v>3871656</v>
      </c>
      <c r="V25" s="50">
        <f t="shared" si="12"/>
        <v>28</v>
      </c>
      <c r="W25" s="44">
        <f t="shared" si="13"/>
        <v>12093176</v>
      </c>
      <c r="X25" s="44">
        <v>25</v>
      </c>
      <c r="Y25" s="44">
        <v>10756649</v>
      </c>
      <c r="Z25" s="44">
        <v>3</v>
      </c>
      <c r="AA25" s="45">
        <v>1336527</v>
      </c>
      <c r="AB25" s="35">
        <f t="shared" si="14"/>
        <v>14</v>
      </c>
      <c r="AC25" s="23">
        <f t="shared" si="15"/>
        <v>7270569</v>
      </c>
      <c r="AD25" s="23">
        <v>11</v>
      </c>
      <c r="AE25" s="23">
        <v>6296835</v>
      </c>
      <c r="AF25" s="23">
        <v>3</v>
      </c>
      <c r="AG25" s="24">
        <v>973734</v>
      </c>
      <c r="AH25" s="50">
        <f t="shared" si="16"/>
        <v>29</v>
      </c>
      <c r="AI25" s="44">
        <f t="shared" si="16"/>
        <v>12906576</v>
      </c>
      <c r="AJ25" s="44">
        <v>23</v>
      </c>
      <c r="AK25" s="44">
        <v>10702605</v>
      </c>
      <c r="AL25" s="44">
        <v>6</v>
      </c>
      <c r="AM25" s="45">
        <v>2203971</v>
      </c>
      <c r="AN25" s="35">
        <f t="shared" si="17"/>
        <v>40</v>
      </c>
      <c r="AO25" s="23">
        <f t="shared" si="17"/>
        <v>14397760</v>
      </c>
      <c r="AP25" s="23">
        <v>32</v>
      </c>
      <c r="AQ25" s="23">
        <v>11193883</v>
      </c>
      <c r="AR25" s="23">
        <v>8</v>
      </c>
      <c r="AS25" s="24">
        <v>3203877</v>
      </c>
      <c r="AT25" s="5"/>
      <c r="AU25" s="5"/>
      <c r="AV25" s="5"/>
      <c r="AW25" s="5"/>
      <c r="AX25" s="5"/>
    </row>
    <row r="26" spans="1:50" ht="24.6" customHeight="1">
      <c r="A26" s="105"/>
      <c r="B26" s="108"/>
      <c r="C26" s="66" t="s">
        <v>21</v>
      </c>
      <c r="D26" s="87">
        <f t="shared" si="6"/>
        <v>25</v>
      </c>
      <c r="E26" s="88">
        <f t="shared" si="7"/>
        <v>7262111</v>
      </c>
      <c r="F26" s="88">
        <v>20</v>
      </c>
      <c r="G26" s="88">
        <v>6031200</v>
      </c>
      <c r="H26" s="88">
        <v>5</v>
      </c>
      <c r="I26" s="89">
        <v>1230911</v>
      </c>
      <c r="J26" s="50">
        <f t="shared" si="8"/>
        <v>21</v>
      </c>
      <c r="K26" s="44">
        <f t="shared" si="9"/>
        <v>7106118</v>
      </c>
      <c r="L26" s="44">
        <v>13</v>
      </c>
      <c r="M26" s="44">
        <v>4100364</v>
      </c>
      <c r="N26" s="44">
        <v>8</v>
      </c>
      <c r="O26" s="45">
        <v>3005754</v>
      </c>
      <c r="P26" s="35">
        <f t="shared" si="10"/>
        <v>26</v>
      </c>
      <c r="Q26" s="23">
        <f t="shared" si="11"/>
        <v>6398301</v>
      </c>
      <c r="R26" s="23">
        <v>18</v>
      </c>
      <c r="S26" s="23">
        <v>4081422</v>
      </c>
      <c r="T26" s="23">
        <v>8</v>
      </c>
      <c r="U26" s="24">
        <v>2316879</v>
      </c>
      <c r="V26" s="50">
        <f t="shared" si="12"/>
        <v>26</v>
      </c>
      <c r="W26" s="44">
        <f t="shared" si="13"/>
        <v>4643688</v>
      </c>
      <c r="X26" s="44">
        <v>18</v>
      </c>
      <c r="Y26" s="44">
        <v>3137292</v>
      </c>
      <c r="Z26" s="44">
        <v>8</v>
      </c>
      <c r="AA26" s="45">
        <v>1506396</v>
      </c>
      <c r="AB26" s="35">
        <f t="shared" si="14"/>
        <v>26</v>
      </c>
      <c r="AC26" s="23">
        <f t="shared" si="15"/>
        <v>6102324</v>
      </c>
      <c r="AD26" s="23">
        <v>19</v>
      </c>
      <c r="AE26" s="23">
        <v>4711230</v>
      </c>
      <c r="AF26" s="23">
        <v>7</v>
      </c>
      <c r="AG26" s="24">
        <v>1391094</v>
      </c>
      <c r="AH26" s="50">
        <f t="shared" si="16"/>
        <v>27</v>
      </c>
      <c r="AI26" s="44">
        <f t="shared" si="16"/>
        <v>7022382</v>
      </c>
      <c r="AJ26" s="44">
        <v>18</v>
      </c>
      <c r="AK26" s="44">
        <v>4227028</v>
      </c>
      <c r="AL26" s="44">
        <v>9</v>
      </c>
      <c r="AM26" s="45">
        <v>2795354</v>
      </c>
      <c r="AN26" s="35">
        <f t="shared" si="17"/>
        <v>24</v>
      </c>
      <c r="AO26" s="23">
        <f t="shared" si="17"/>
        <v>8114136</v>
      </c>
      <c r="AP26" s="23">
        <v>15</v>
      </c>
      <c r="AQ26" s="23">
        <v>5837856</v>
      </c>
      <c r="AR26" s="23">
        <v>9</v>
      </c>
      <c r="AS26" s="24">
        <v>2276280</v>
      </c>
      <c r="AT26" s="5"/>
      <c r="AU26" s="5"/>
      <c r="AV26" s="5"/>
      <c r="AW26" s="5"/>
      <c r="AX26" s="5"/>
    </row>
    <row r="27" spans="1:50" ht="24.6" customHeight="1">
      <c r="A27" s="105"/>
      <c r="B27" s="108"/>
      <c r="C27" s="66" t="s">
        <v>23</v>
      </c>
      <c r="D27" s="87">
        <f t="shared" si="6"/>
        <v>0</v>
      </c>
      <c r="E27" s="88">
        <f t="shared" si="7"/>
        <v>0</v>
      </c>
      <c r="F27" s="88">
        <v>0</v>
      </c>
      <c r="G27" s="88">
        <v>0</v>
      </c>
      <c r="H27" s="88">
        <v>0</v>
      </c>
      <c r="I27" s="89">
        <v>0</v>
      </c>
      <c r="J27" s="50">
        <f t="shared" si="8"/>
        <v>2</v>
      </c>
      <c r="K27" s="44">
        <f t="shared" si="9"/>
        <v>709614</v>
      </c>
      <c r="L27" s="44">
        <v>1</v>
      </c>
      <c r="M27" s="44">
        <v>641214</v>
      </c>
      <c r="N27" s="44">
        <v>1</v>
      </c>
      <c r="O27" s="45">
        <v>68400</v>
      </c>
      <c r="P27" s="35">
        <f t="shared" si="10"/>
        <v>2</v>
      </c>
      <c r="Q27" s="23">
        <f t="shared" si="11"/>
        <v>196395</v>
      </c>
      <c r="R27" s="23">
        <v>1</v>
      </c>
      <c r="S27" s="23">
        <v>86400</v>
      </c>
      <c r="T27" s="23">
        <v>1</v>
      </c>
      <c r="U27" s="24">
        <v>109995</v>
      </c>
      <c r="V27" s="50">
        <f t="shared" si="12"/>
        <v>4</v>
      </c>
      <c r="W27" s="44">
        <f t="shared" si="13"/>
        <v>2610657</v>
      </c>
      <c r="X27" s="44">
        <v>4</v>
      </c>
      <c r="Y27" s="44">
        <v>2610657</v>
      </c>
      <c r="Z27" s="44">
        <v>0</v>
      </c>
      <c r="AA27" s="45">
        <v>0</v>
      </c>
      <c r="AB27" s="35">
        <f t="shared" si="14"/>
        <v>3</v>
      </c>
      <c r="AC27" s="23">
        <f t="shared" si="15"/>
        <v>680400</v>
      </c>
      <c r="AD27" s="23">
        <v>3</v>
      </c>
      <c r="AE27" s="23">
        <v>680400</v>
      </c>
      <c r="AF27" s="23">
        <v>0</v>
      </c>
      <c r="AG27" s="24">
        <v>0</v>
      </c>
      <c r="AH27" s="50">
        <f t="shared" si="16"/>
        <v>4</v>
      </c>
      <c r="AI27" s="44">
        <f t="shared" si="16"/>
        <v>1392606</v>
      </c>
      <c r="AJ27" s="44">
        <v>3</v>
      </c>
      <c r="AK27" s="44">
        <v>831192</v>
      </c>
      <c r="AL27" s="44">
        <v>1</v>
      </c>
      <c r="AM27" s="45">
        <v>561414</v>
      </c>
      <c r="AN27" s="35">
        <f t="shared" si="17"/>
        <v>6</v>
      </c>
      <c r="AO27" s="23">
        <f t="shared" si="17"/>
        <v>1425579</v>
      </c>
      <c r="AP27" s="23">
        <v>3</v>
      </c>
      <c r="AQ27" s="23">
        <v>916446</v>
      </c>
      <c r="AR27" s="23">
        <v>3</v>
      </c>
      <c r="AS27" s="24">
        <v>509133</v>
      </c>
      <c r="AT27" s="5"/>
      <c r="AU27" s="5"/>
      <c r="AV27" s="5"/>
      <c r="AW27" s="5"/>
      <c r="AX27" s="5"/>
    </row>
    <row r="28" spans="1:50" ht="24.6" customHeight="1">
      <c r="A28" s="105"/>
      <c r="B28" s="108"/>
      <c r="C28" s="66" t="s">
        <v>24</v>
      </c>
      <c r="D28" s="87">
        <f t="shared" si="6"/>
        <v>0</v>
      </c>
      <c r="E28" s="88">
        <f t="shared" si="7"/>
        <v>0</v>
      </c>
      <c r="F28" s="88">
        <v>0</v>
      </c>
      <c r="G28" s="88">
        <v>0</v>
      </c>
      <c r="H28" s="88">
        <v>0</v>
      </c>
      <c r="I28" s="89">
        <v>0</v>
      </c>
      <c r="J28" s="50">
        <f t="shared" si="8"/>
        <v>0</v>
      </c>
      <c r="K28" s="44">
        <f t="shared" si="9"/>
        <v>0</v>
      </c>
      <c r="L28" s="44">
        <v>0</v>
      </c>
      <c r="M28" s="44">
        <v>0</v>
      </c>
      <c r="N28" s="44">
        <v>0</v>
      </c>
      <c r="O28" s="45">
        <v>0</v>
      </c>
      <c r="P28" s="35">
        <f t="shared" si="10"/>
        <v>0</v>
      </c>
      <c r="Q28" s="23">
        <f t="shared" si="11"/>
        <v>0</v>
      </c>
      <c r="R28" s="23">
        <v>0</v>
      </c>
      <c r="S28" s="23">
        <v>0</v>
      </c>
      <c r="T28" s="23">
        <v>0</v>
      </c>
      <c r="U28" s="24">
        <v>0</v>
      </c>
      <c r="V28" s="50">
        <f t="shared" si="12"/>
        <v>1</v>
      </c>
      <c r="W28" s="44">
        <f t="shared" si="13"/>
        <v>254400</v>
      </c>
      <c r="X28" s="44">
        <v>1</v>
      </c>
      <c r="Y28" s="44">
        <v>254400</v>
      </c>
      <c r="Z28" s="44">
        <v>0</v>
      </c>
      <c r="AA28" s="45">
        <v>0</v>
      </c>
      <c r="AB28" s="35">
        <f t="shared" si="14"/>
        <v>0</v>
      </c>
      <c r="AC28" s="23">
        <f t="shared" si="15"/>
        <v>0</v>
      </c>
      <c r="AD28" s="23">
        <v>0</v>
      </c>
      <c r="AE28" s="23">
        <v>0</v>
      </c>
      <c r="AF28" s="23">
        <v>0</v>
      </c>
      <c r="AG28" s="24">
        <v>0</v>
      </c>
      <c r="AH28" s="50">
        <f t="shared" si="16"/>
        <v>0</v>
      </c>
      <c r="AI28" s="44">
        <f t="shared" si="16"/>
        <v>0</v>
      </c>
      <c r="AJ28" s="44">
        <v>0</v>
      </c>
      <c r="AK28" s="44">
        <v>0</v>
      </c>
      <c r="AL28" s="44">
        <v>0</v>
      </c>
      <c r="AM28" s="45">
        <v>0</v>
      </c>
      <c r="AN28" s="35">
        <f t="shared" si="17"/>
        <v>0</v>
      </c>
      <c r="AO28" s="23">
        <f t="shared" si="17"/>
        <v>0</v>
      </c>
      <c r="AP28" s="23">
        <v>0</v>
      </c>
      <c r="AQ28" s="23">
        <v>0</v>
      </c>
      <c r="AR28" s="23">
        <v>0</v>
      </c>
      <c r="AS28" s="24">
        <v>0</v>
      </c>
      <c r="AT28" s="5"/>
      <c r="AU28" s="5"/>
      <c r="AV28" s="5"/>
      <c r="AW28" s="5"/>
      <c r="AX28" s="5"/>
    </row>
    <row r="29" spans="1:50" ht="28.9" customHeight="1">
      <c r="A29" s="104" t="s">
        <v>116</v>
      </c>
      <c r="B29" s="106" t="s">
        <v>72</v>
      </c>
      <c r="C29" s="65" t="s">
        <v>1</v>
      </c>
      <c r="D29" s="84">
        <f t="shared" ref="D29:I29" si="18">SUM(D30:D41)</f>
        <v>2005</v>
      </c>
      <c r="E29" s="85">
        <f t="shared" si="18"/>
        <v>680337101</v>
      </c>
      <c r="F29" s="85">
        <f t="shared" si="18"/>
        <v>1528</v>
      </c>
      <c r="G29" s="85">
        <f t="shared" si="18"/>
        <v>543242468</v>
      </c>
      <c r="H29" s="85">
        <f t="shared" si="18"/>
        <v>477</v>
      </c>
      <c r="I29" s="86">
        <f t="shared" si="18"/>
        <v>137094633</v>
      </c>
      <c r="J29" s="49">
        <f t="shared" ref="J29:O29" si="19">SUM(J30:J41)</f>
        <v>2252</v>
      </c>
      <c r="K29" s="40">
        <f t="shared" si="19"/>
        <v>751740868</v>
      </c>
      <c r="L29" s="40">
        <f t="shared" si="19"/>
        <v>1658</v>
      </c>
      <c r="M29" s="40">
        <f t="shared" si="19"/>
        <v>599716010</v>
      </c>
      <c r="N29" s="40">
        <f t="shared" si="19"/>
        <v>594</v>
      </c>
      <c r="O29" s="43">
        <f t="shared" si="19"/>
        <v>152024858</v>
      </c>
      <c r="P29" s="34">
        <f t="shared" ref="P29:U29" si="20">SUM(P30:P41)</f>
        <v>2233</v>
      </c>
      <c r="Q29" s="21">
        <f t="shared" si="20"/>
        <v>678216488</v>
      </c>
      <c r="R29" s="21">
        <f t="shared" si="20"/>
        <v>1700</v>
      </c>
      <c r="S29" s="21">
        <f t="shared" si="20"/>
        <v>541106378</v>
      </c>
      <c r="T29" s="21">
        <f t="shared" si="20"/>
        <v>533</v>
      </c>
      <c r="U29" s="22">
        <f t="shared" si="20"/>
        <v>137110110</v>
      </c>
      <c r="V29" s="49">
        <f t="shared" ref="V29:AA29" si="21">SUM(V30:V41)</f>
        <v>2467</v>
      </c>
      <c r="W29" s="40">
        <f t="shared" si="21"/>
        <v>747704583</v>
      </c>
      <c r="X29" s="40">
        <f t="shared" si="21"/>
        <v>1996</v>
      </c>
      <c r="Y29" s="40">
        <f t="shared" si="21"/>
        <v>615384661</v>
      </c>
      <c r="Z29" s="40">
        <f t="shared" si="21"/>
        <v>471</v>
      </c>
      <c r="AA29" s="43">
        <f t="shared" si="21"/>
        <v>132319922</v>
      </c>
      <c r="AB29" s="34">
        <f t="shared" ref="AB29:AG29" si="22">SUM(AB30:AB41)</f>
        <v>2483</v>
      </c>
      <c r="AC29" s="21">
        <f t="shared" si="22"/>
        <v>714685284</v>
      </c>
      <c r="AD29" s="21">
        <f t="shared" si="22"/>
        <v>1930</v>
      </c>
      <c r="AE29" s="21">
        <f t="shared" si="22"/>
        <v>579631669</v>
      </c>
      <c r="AF29" s="21">
        <f t="shared" si="22"/>
        <v>553</v>
      </c>
      <c r="AG29" s="22">
        <f t="shared" si="22"/>
        <v>135053615</v>
      </c>
      <c r="AH29" s="49">
        <f t="shared" ref="AH29:AS29" si="23">SUM(AH30:AH41)</f>
        <v>2658</v>
      </c>
      <c r="AI29" s="40">
        <f t="shared" si="23"/>
        <v>769327659</v>
      </c>
      <c r="AJ29" s="40">
        <f t="shared" si="23"/>
        <v>2065</v>
      </c>
      <c r="AK29" s="40">
        <f t="shared" si="23"/>
        <v>607981287</v>
      </c>
      <c r="AL29" s="40">
        <f t="shared" si="23"/>
        <v>593</v>
      </c>
      <c r="AM29" s="43">
        <f t="shared" si="23"/>
        <v>161346372</v>
      </c>
      <c r="AN29" s="34">
        <f t="shared" si="23"/>
        <v>3176</v>
      </c>
      <c r="AO29" s="21">
        <f t="shared" si="23"/>
        <v>840540319</v>
      </c>
      <c r="AP29" s="21">
        <f t="shared" si="23"/>
        <v>2413</v>
      </c>
      <c r="AQ29" s="21">
        <f t="shared" si="23"/>
        <v>651676037</v>
      </c>
      <c r="AR29" s="21">
        <f t="shared" si="23"/>
        <v>763</v>
      </c>
      <c r="AS29" s="22">
        <f t="shared" si="23"/>
        <v>188864282</v>
      </c>
      <c r="AT29" s="5"/>
      <c r="AU29" s="5"/>
      <c r="AV29" s="5"/>
      <c r="AW29" s="5"/>
      <c r="AX29" s="5"/>
    </row>
    <row r="30" spans="1:50" ht="28.9" customHeight="1">
      <c r="A30" s="109"/>
      <c r="B30" s="110"/>
      <c r="C30" s="66" t="s">
        <v>32</v>
      </c>
      <c r="D30" s="87">
        <f t="shared" ref="D30:D41" si="24">F30+H30</f>
        <v>0</v>
      </c>
      <c r="E30" s="88">
        <f t="shared" ref="E30:E41" si="25">G30+I30</f>
        <v>0</v>
      </c>
      <c r="F30" s="88">
        <v>0</v>
      </c>
      <c r="G30" s="88">
        <v>0</v>
      </c>
      <c r="H30" s="88">
        <v>0</v>
      </c>
      <c r="I30" s="89">
        <v>0</v>
      </c>
      <c r="J30" s="50">
        <f t="shared" ref="J30:J41" si="26">L30+N30</f>
        <v>0</v>
      </c>
      <c r="K30" s="44">
        <f t="shared" ref="K30:K41" si="27">M30+O30</f>
        <v>0</v>
      </c>
      <c r="L30" s="44">
        <v>0</v>
      </c>
      <c r="M30" s="44">
        <v>0</v>
      </c>
      <c r="N30" s="44">
        <v>0</v>
      </c>
      <c r="O30" s="45">
        <v>0</v>
      </c>
      <c r="P30" s="35">
        <f t="shared" ref="P30:P41" si="28">R30+T30</f>
        <v>0</v>
      </c>
      <c r="Q30" s="23">
        <f t="shared" ref="Q30:Q41" si="29">S30+U30</f>
        <v>0</v>
      </c>
      <c r="R30" s="23">
        <v>0</v>
      </c>
      <c r="S30" s="23">
        <v>0</v>
      </c>
      <c r="T30" s="23">
        <v>0</v>
      </c>
      <c r="U30" s="24">
        <v>0</v>
      </c>
      <c r="V30" s="50">
        <f t="shared" ref="V30:V41" si="30">X30+Z30</f>
        <v>0</v>
      </c>
      <c r="W30" s="44">
        <f t="shared" ref="W30:W41" si="31">Y30+AA30</f>
        <v>0</v>
      </c>
      <c r="X30" s="44">
        <v>0</v>
      </c>
      <c r="Y30" s="44">
        <v>0</v>
      </c>
      <c r="Z30" s="44">
        <v>0</v>
      </c>
      <c r="AA30" s="45">
        <v>0</v>
      </c>
      <c r="AB30" s="35">
        <f t="shared" ref="AB30:AB41" si="32">AD30+AF30</f>
        <v>0</v>
      </c>
      <c r="AC30" s="23">
        <f t="shared" ref="AC30:AC41" si="33">AE30+AG30</f>
        <v>0</v>
      </c>
      <c r="AD30" s="23">
        <v>0</v>
      </c>
      <c r="AE30" s="23">
        <v>0</v>
      </c>
      <c r="AF30" s="23">
        <v>0</v>
      </c>
      <c r="AG30" s="24">
        <v>0</v>
      </c>
      <c r="AH30" s="50">
        <f t="shared" ref="AH30:AI41" si="34">AJ30+AL30</f>
        <v>0</v>
      </c>
      <c r="AI30" s="44">
        <f t="shared" si="34"/>
        <v>0</v>
      </c>
      <c r="AJ30" s="44">
        <v>0</v>
      </c>
      <c r="AK30" s="44">
        <v>0</v>
      </c>
      <c r="AL30" s="44">
        <v>0</v>
      </c>
      <c r="AM30" s="45">
        <v>0</v>
      </c>
      <c r="AN30" s="35">
        <f t="shared" ref="AN30:AO41" si="35">AP30+AR30</f>
        <v>0</v>
      </c>
      <c r="AO30" s="23">
        <f t="shared" si="35"/>
        <v>0</v>
      </c>
      <c r="AP30" s="23">
        <v>0</v>
      </c>
      <c r="AQ30" s="23">
        <v>0</v>
      </c>
      <c r="AR30" s="23">
        <v>0</v>
      </c>
      <c r="AS30" s="24">
        <v>0</v>
      </c>
      <c r="AT30" s="5"/>
      <c r="AU30" s="5"/>
      <c r="AV30" s="5"/>
      <c r="AW30" s="5"/>
      <c r="AX30" s="5"/>
    </row>
    <row r="31" spans="1:50" ht="28.9" customHeight="1">
      <c r="A31" s="109"/>
      <c r="B31" s="110"/>
      <c r="C31" s="67" t="s">
        <v>33</v>
      </c>
      <c r="D31" s="87">
        <f t="shared" si="24"/>
        <v>25</v>
      </c>
      <c r="E31" s="88">
        <f t="shared" si="25"/>
        <v>5282147</v>
      </c>
      <c r="F31" s="88">
        <v>20</v>
      </c>
      <c r="G31" s="88">
        <v>4571093</v>
      </c>
      <c r="H31" s="88">
        <v>5</v>
      </c>
      <c r="I31" s="89">
        <v>711054</v>
      </c>
      <c r="J31" s="50">
        <f t="shared" si="26"/>
        <v>21</v>
      </c>
      <c r="K31" s="44">
        <f t="shared" si="27"/>
        <v>4092809</v>
      </c>
      <c r="L31" s="44">
        <v>18</v>
      </c>
      <c r="M31" s="44">
        <v>3925754</v>
      </c>
      <c r="N31" s="44">
        <v>3</v>
      </c>
      <c r="O31" s="45">
        <v>167055</v>
      </c>
      <c r="P31" s="35">
        <f t="shared" si="28"/>
        <v>28</v>
      </c>
      <c r="Q31" s="23">
        <f t="shared" si="29"/>
        <v>6413711</v>
      </c>
      <c r="R31" s="23">
        <v>24</v>
      </c>
      <c r="S31" s="23">
        <v>5628884</v>
      </c>
      <c r="T31" s="23">
        <v>4</v>
      </c>
      <c r="U31" s="24">
        <v>784827</v>
      </c>
      <c r="V31" s="50">
        <f t="shared" si="30"/>
        <v>25</v>
      </c>
      <c r="W31" s="44">
        <f t="shared" si="31"/>
        <v>3047849</v>
      </c>
      <c r="X31" s="44">
        <v>18</v>
      </c>
      <c r="Y31" s="44">
        <v>2065388</v>
      </c>
      <c r="Z31" s="44">
        <v>7</v>
      </c>
      <c r="AA31" s="45">
        <v>982461</v>
      </c>
      <c r="AB31" s="35">
        <f t="shared" si="32"/>
        <v>39</v>
      </c>
      <c r="AC31" s="23">
        <f t="shared" si="33"/>
        <v>5142731</v>
      </c>
      <c r="AD31" s="23">
        <v>35</v>
      </c>
      <c r="AE31" s="23">
        <v>4635693</v>
      </c>
      <c r="AF31" s="23">
        <v>4</v>
      </c>
      <c r="AG31" s="24">
        <v>507038</v>
      </c>
      <c r="AH31" s="50">
        <f t="shared" si="34"/>
        <v>22</v>
      </c>
      <c r="AI31" s="44">
        <f t="shared" si="34"/>
        <v>4828655</v>
      </c>
      <c r="AJ31" s="44">
        <v>18</v>
      </c>
      <c r="AK31" s="44">
        <v>3561101</v>
      </c>
      <c r="AL31" s="44">
        <v>4</v>
      </c>
      <c r="AM31" s="45">
        <v>1267554</v>
      </c>
      <c r="AN31" s="35">
        <f t="shared" si="35"/>
        <v>57</v>
      </c>
      <c r="AO31" s="23">
        <f t="shared" si="35"/>
        <v>8848818</v>
      </c>
      <c r="AP31" s="23">
        <v>50</v>
      </c>
      <c r="AQ31" s="23">
        <v>8021382</v>
      </c>
      <c r="AR31" s="23">
        <v>7</v>
      </c>
      <c r="AS31" s="24">
        <v>827436</v>
      </c>
      <c r="AT31" s="5"/>
      <c r="AU31" s="5"/>
      <c r="AV31" s="5"/>
      <c r="AW31" s="5"/>
      <c r="AX31" s="5"/>
    </row>
    <row r="32" spans="1:50" ht="28.9" customHeight="1">
      <c r="A32" s="109"/>
      <c r="B32" s="110"/>
      <c r="C32" s="67" t="s">
        <v>34</v>
      </c>
      <c r="D32" s="87">
        <f t="shared" si="24"/>
        <v>135</v>
      </c>
      <c r="E32" s="88">
        <f t="shared" si="25"/>
        <v>30613502</v>
      </c>
      <c r="F32" s="88">
        <v>104</v>
      </c>
      <c r="G32" s="88">
        <v>23821937</v>
      </c>
      <c r="H32" s="88">
        <v>31</v>
      </c>
      <c r="I32" s="89">
        <v>6791565</v>
      </c>
      <c r="J32" s="50">
        <f t="shared" si="26"/>
        <v>151</v>
      </c>
      <c r="K32" s="44">
        <f t="shared" si="27"/>
        <v>39197889</v>
      </c>
      <c r="L32" s="44">
        <v>125</v>
      </c>
      <c r="M32" s="44">
        <v>34773202</v>
      </c>
      <c r="N32" s="44">
        <v>26</v>
      </c>
      <c r="O32" s="45">
        <v>4424687</v>
      </c>
      <c r="P32" s="35">
        <f t="shared" si="28"/>
        <v>162</v>
      </c>
      <c r="Q32" s="23">
        <f t="shared" si="29"/>
        <v>36090290</v>
      </c>
      <c r="R32" s="23">
        <v>133</v>
      </c>
      <c r="S32" s="23">
        <v>31370775</v>
      </c>
      <c r="T32" s="23">
        <v>29</v>
      </c>
      <c r="U32" s="24">
        <v>4719515</v>
      </c>
      <c r="V32" s="50">
        <f t="shared" si="30"/>
        <v>200</v>
      </c>
      <c r="W32" s="44">
        <f t="shared" si="31"/>
        <v>44776809</v>
      </c>
      <c r="X32" s="44">
        <v>169</v>
      </c>
      <c r="Y32" s="44">
        <v>38757507</v>
      </c>
      <c r="Z32" s="44">
        <v>31</v>
      </c>
      <c r="AA32" s="45">
        <v>6019302</v>
      </c>
      <c r="AB32" s="35">
        <f t="shared" si="32"/>
        <v>185</v>
      </c>
      <c r="AC32" s="23">
        <f t="shared" si="33"/>
        <v>37350079</v>
      </c>
      <c r="AD32" s="23">
        <v>138</v>
      </c>
      <c r="AE32" s="23">
        <v>28370134</v>
      </c>
      <c r="AF32" s="23">
        <v>47</v>
      </c>
      <c r="AG32" s="24">
        <v>8979945</v>
      </c>
      <c r="AH32" s="50">
        <f t="shared" si="34"/>
        <v>220</v>
      </c>
      <c r="AI32" s="44">
        <f t="shared" si="34"/>
        <v>48755416</v>
      </c>
      <c r="AJ32" s="44">
        <v>177</v>
      </c>
      <c r="AK32" s="44">
        <v>36832806</v>
      </c>
      <c r="AL32" s="44">
        <v>43</v>
      </c>
      <c r="AM32" s="45">
        <v>11922610</v>
      </c>
      <c r="AN32" s="35">
        <f t="shared" si="35"/>
        <v>247</v>
      </c>
      <c r="AO32" s="23">
        <f t="shared" si="35"/>
        <v>46742215</v>
      </c>
      <c r="AP32" s="23">
        <v>186</v>
      </c>
      <c r="AQ32" s="23">
        <v>35579074</v>
      </c>
      <c r="AR32" s="23">
        <v>61</v>
      </c>
      <c r="AS32" s="24">
        <v>11163141</v>
      </c>
      <c r="AT32" s="5"/>
      <c r="AU32" s="5"/>
      <c r="AV32" s="5"/>
      <c r="AW32" s="5"/>
      <c r="AX32" s="5"/>
    </row>
    <row r="33" spans="1:50" ht="28.9" customHeight="1">
      <c r="A33" s="109"/>
      <c r="B33" s="110"/>
      <c r="C33" s="67" t="s">
        <v>35</v>
      </c>
      <c r="D33" s="87">
        <f t="shared" si="24"/>
        <v>204</v>
      </c>
      <c r="E33" s="88">
        <f t="shared" si="25"/>
        <v>55687210</v>
      </c>
      <c r="F33" s="88">
        <v>162</v>
      </c>
      <c r="G33" s="88">
        <v>45215917</v>
      </c>
      <c r="H33" s="88">
        <v>42</v>
      </c>
      <c r="I33" s="89">
        <v>10471293</v>
      </c>
      <c r="J33" s="50">
        <f t="shared" si="26"/>
        <v>203</v>
      </c>
      <c r="K33" s="44">
        <f t="shared" si="27"/>
        <v>49540254</v>
      </c>
      <c r="L33" s="44">
        <v>160</v>
      </c>
      <c r="M33" s="44">
        <v>38302276</v>
      </c>
      <c r="N33" s="44">
        <v>43</v>
      </c>
      <c r="O33" s="45">
        <v>11237978</v>
      </c>
      <c r="P33" s="35">
        <f t="shared" si="28"/>
        <v>232</v>
      </c>
      <c r="Q33" s="23">
        <f t="shared" si="29"/>
        <v>54844070</v>
      </c>
      <c r="R33" s="23">
        <v>183</v>
      </c>
      <c r="S33" s="23">
        <v>44065804</v>
      </c>
      <c r="T33" s="23">
        <v>49</v>
      </c>
      <c r="U33" s="24">
        <v>10778266</v>
      </c>
      <c r="V33" s="50">
        <f t="shared" si="30"/>
        <v>267</v>
      </c>
      <c r="W33" s="44">
        <f t="shared" si="31"/>
        <v>61902755</v>
      </c>
      <c r="X33" s="44">
        <v>221</v>
      </c>
      <c r="Y33" s="44">
        <v>52090053</v>
      </c>
      <c r="Z33" s="44">
        <v>46</v>
      </c>
      <c r="AA33" s="45">
        <v>9812702</v>
      </c>
      <c r="AB33" s="35">
        <f t="shared" si="32"/>
        <v>309</v>
      </c>
      <c r="AC33" s="23">
        <f t="shared" si="33"/>
        <v>68817465</v>
      </c>
      <c r="AD33" s="23">
        <v>256</v>
      </c>
      <c r="AE33" s="23">
        <v>59708063</v>
      </c>
      <c r="AF33" s="23">
        <v>53</v>
      </c>
      <c r="AG33" s="24">
        <v>9109402</v>
      </c>
      <c r="AH33" s="50">
        <f t="shared" si="34"/>
        <v>292</v>
      </c>
      <c r="AI33" s="44">
        <f t="shared" si="34"/>
        <v>69092263</v>
      </c>
      <c r="AJ33" s="44">
        <v>250</v>
      </c>
      <c r="AK33" s="44">
        <v>60100064</v>
      </c>
      <c r="AL33" s="44">
        <v>42</v>
      </c>
      <c r="AM33" s="45">
        <v>8992199</v>
      </c>
      <c r="AN33" s="35">
        <f t="shared" si="35"/>
        <v>322</v>
      </c>
      <c r="AO33" s="23">
        <f t="shared" si="35"/>
        <v>64629327</v>
      </c>
      <c r="AP33" s="23">
        <v>257</v>
      </c>
      <c r="AQ33" s="23">
        <v>50320980</v>
      </c>
      <c r="AR33" s="23">
        <v>65</v>
      </c>
      <c r="AS33" s="24">
        <v>14308347</v>
      </c>
      <c r="AT33" s="5"/>
      <c r="AU33" s="5"/>
      <c r="AV33" s="5"/>
      <c r="AW33" s="5"/>
      <c r="AX33" s="5"/>
    </row>
    <row r="34" spans="1:50" ht="28.9" customHeight="1">
      <c r="A34" s="109"/>
      <c r="B34" s="110"/>
      <c r="C34" s="67" t="s">
        <v>36</v>
      </c>
      <c r="D34" s="87">
        <f t="shared" si="24"/>
        <v>209</v>
      </c>
      <c r="E34" s="88">
        <f t="shared" si="25"/>
        <v>61265977</v>
      </c>
      <c r="F34" s="88">
        <v>166</v>
      </c>
      <c r="G34" s="88">
        <v>51069311</v>
      </c>
      <c r="H34" s="88">
        <v>43</v>
      </c>
      <c r="I34" s="89">
        <v>10196666</v>
      </c>
      <c r="J34" s="50">
        <f t="shared" si="26"/>
        <v>240</v>
      </c>
      <c r="K34" s="44">
        <f t="shared" si="27"/>
        <v>63625362</v>
      </c>
      <c r="L34" s="44">
        <v>191</v>
      </c>
      <c r="M34" s="44">
        <v>53139177</v>
      </c>
      <c r="N34" s="44">
        <v>49</v>
      </c>
      <c r="O34" s="45">
        <v>10486185</v>
      </c>
      <c r="P34" s="35">
        <f t="shared" si="28"/>
        <v>219</v>
      </c>
      <c r="Q34" s="23">
        <f t="shared" si="29"/>
        <v>59870658</v>
      </c>
      <c r="R34" s="23">
        <v>178</v>
      </c>
      <c r="S34" s="23">
        <v>48839856</v>
      </c>
      <c r="T34" s="23">
        <v>41</v>
      </c>
      <c r="U34" s="24">
        <v>11030802</v>
      </c>
      <c r="V34" s="50">
        <f t="shared" si="30"/>
        <v>282</v>
      </c>
      <c r="W34" s="44">
        <f t="shared" si="31"/>
        <v>78410821</v>
      </c>
      <c r="X34" s="44">
        <v>241</v>
      </c>
      <c r="Y34" s="44">
        <v>64425653</v>
      </c>
      <c r="Z34" s="44">
        <v>41</v>
      </c>
      <c r="AA34" s="45">
        <v>13985168</v>
      </c>
      <c r="AB34" s="35">
        <f t="shared" si="32"/>
        <v>270</v>
      </c>
      <c r="AC34" s="23">
        <f t="shared" si="33"/>
        <v>69031463</v>
      </c>
      <c r="AD34" s="23">
        <v>215</v>
      </c>
      <c r="AE34" s="23">
        <v>55306601</v>
      </c>
      <c r="AF34" s="23">
        <v>55</v>
      </c>
      <c r="AG34" s="24">
        <v>13724862</v>
      </c>
      <c r="AH34" s="50">
        <f t="shared" si="34"/>
        <v>299</v>
      </c>
      <c r="AI34" s="44">
        <f t="shared" si="34"/>
        <v>71403064</v>
      </c>
      <c r="AJ34" s="44">
        <v>245</v>
      </c>
      <c r="AK34" s="44">
        <v>58315557</v>
      </c>
      <c r="AL34" s="44">
        <v>54</v>
      </c>
      <c r="AM34" s="45">
        <v>13087507</v>
      </c>
      <c r="AN34" s="35">
        <f t="shared" si="35"/>
        <v>376</v>
      </c>
      <c r="AO34" s="23">
        <f t="shared" si="35"/>
        <v>93375486</v>
      </c>
      <c r="AP34" s="23">
        <v>301</v>
      </c>
      <c r="AQ34" s="23">
        <v>76828045</v>
      </c>
      <c r="AR34" s="23">
        <v>75</v>
      </c>
      <c r="AS34" s="24">
        <v>16547441</v>
      </c>
      <c r="AT34" s="5"/>
      <c r="AU34" s="5"/>
      <c r="AV34" s="5"/>
      <c r="AW34" s="5"/>
      <c r="AX34" s="5"/>
    </row>
    <row r="35" spans="1:50" ht="28.9" customHeight="1">
      <c r="A35" s="109"/>
      <c r="B35" s="110"/>
      <c r="C35" s="67" t="s">
        <v>37</v>
      </c>
      <c r="D35" s="87">
        <f t="shared" si="24"/>
        <v>257</v>
      </c>
      <c r="E35" s="88">
        <f t="shared" si="25"/>
        <v>83809216</v>
      </c>
      <c r="F35" s="88">
        <v>210</v>
      </c>
      <c r="G35" s="88">
        <v>72220558</v>
      </c>
      <c r="H35" s="88">
        <v>47</v>
      </c>
      <c r="I35" s="89">
        <v>11588658</v>
      </c>
      <c r="J35" s="50">
        <f t="shared" si="26"/>
        <v>254</v>
      </c>
      <c r="K35" s="44">
        <f t="shared" si="27"/>
        <v>79075252</v>
      </c>
      <c r="L35" s="44">
        <v>180</v>
      </c>
      <c r="M35" s="44">
        <v>58538387</v>
      </c>
      <c r="N35" s="44">
        <v>74</v>
      </c>
      <c r="O35" s="45">
        <v>20536865</v>
      </c>
      <c r="P35" s="35">
        <f t="shared" si="28"/>
        <v>246</v>
      </c>
      <c r="Q35" s="23">
        <f t="shared" si="29"/>
        <v>65251577</v>
      </c>
      <c r="R35" s="23">
        <v>194</v>
      </c>
      <c r="S35" s="23">
        <v>52945415</v>
      </c>
      <c r="T35" s="23">
        <v>52</v>
      </c>
      <c r="U35" s="24">
        <v>12306162</v>
      </c>
      <c r="V35" s="50">
        <f t="shared" si="30"/>
        <v>274</v>
      </c>
      <c r="W35" s="44">
        <f t="shared" si="31"/>
        <v>73797741</v>
      </c>
      <c r="X35" s="44">
        <v>218</v>
      </c>
      <c r="Y35" s="44">
        <v>61874605</v>
      </c>
      <c r="Z35" s="44">
        <v>56</v>
      </c>
      <c r="AA35" s="45">
        <v>11923136</v>
      </c>
      <c r="AB35" s="35">
        <f t="shared" si="32"/>
        <v>279</v>
      </c>
      <c r="AC35" s="23">
        <f t="shared" si="33"/>
        <v>75893256</v>
      </c>
      <c r="AD35" s="23">
        <v>230</v>
      </c>
      <c r="AE35" s="23">
        <v>65472244</v>
      </c>
      <c r="AF35" s="23">
        <v>49</v>
      </c>
      <c r="AG35" s="24">
        <v>10421012</v>
      </c>
      <c r="AH35" s="50">
        <f t="shared" si="34"/>
        <v>301</v>
      </c>
      <c r="AI35" s="44">
        <f t="shared" si="34"/>
        <v>71443069</v>
      </c>
      <c r="AJ35" s="44">
        <v>231</v>
      </c>
      <c r="AK35" s="44">
        <v>57489201</v>
      </c>
      <c r="AL35" s="44">
        <v>70</v>
      </c>
      <c r="AM35" s="45">
        <v>13953868</v>
      </c>
      <c r="AN35" s="35">
        <f t="shared" si="35"/>
        <v>384</v>
      </c>
      <c r="AO35" s="23">
        <f t="shared" si="35"/>
        <v>96049741</v>
      </c>
      <c r="AP35" s="23">
        <v>303</v>
      </c>
      <c r="AQ35" s="23">
        <v>75247043</v>
      </c>
      <c r="AR35" s="23">
        <v>81</v>
      </c>
      <c r="AS35" s="24">
        <v>20802698</v>
      </c>
      <c r="AT35" s="5"/>
      <c r="AU35" s="5"/>
      <c r="AV35" s="5"/>
      <c r="AW35" s="5"/>
      <c r="AX35" s="5"/>
    </row>
    <row r="36" spans="1:50" ht="28.9" customHeight="1">
      <c r="A36" s="109"/>
      <c r="B36" s="110"/>
      <c r="C36" s="67" t="s">
        <v>38</v>
      </c>
      <c r="D36" s="87">
        <f t="shared" si="24"/>
        <v>260</v>
      </c>
      <c r="E36" s="88">
        <f t="shared" si="25"/>
        <v>75539917</v>
      </c>
      <c r="F36" s="88">
        <v>199</v>
      </c>
      <c r="G36" s="88">
        <v>59755066</v>
      </c>
      <c r="H36" s="88">
        <v>61</v>
      </c>
      <c r="I36" s="89">
        <v>15784851</v>
      </c>
      <c r="J36" s="50">
        <f t="shared" si="26"/>
        <v>287</v>
      </c>
      <c r="K36" s="44">
        <f t="shared" si="27"/>
        <v>97061253</v>
      </c>
      <c r="L36" s="44">
        <v>204</v>
      </c>
      <c r="M36" s="44">
        <v>78484472</v>
      </c>
      <c r="N36" s="44">
        <v>83</v>
      </c>
      <c r="O36" s="45">
        <v>18576781</v>
      </c>
      <c r="P36" s="35">
        <f t="shared" si="28"/>
        <v>257</v>
      </c>
      <c r="Q36" s="23">
        <f t="shared" si="29"/>
        <v>64740629</v>
      </c>
      <c r="R36" s="23">
        <v>203</v>
      </c>
      <c r="S36" s="23">
        <v>54784371</v>
      </c>
      <c r="T36" s="23">
        <v>54</v>
      </c>
      <c r="U36" s="24">
        <v>9956258</v>
      </c>
      <c r="V36" s="50">
        <f t="shared" si="30"/>
        <v>292</v>
      </c>
      <c r="W36" s="44">
        <f t="shared" si="31"/>
        <v>84407019</v>
      </c>
      <c r="X36" s="44">
        <v>240</v>
      </c>
      <c r="Y36" s="44">
        <v>74026989</v>
      </c>
      <c r="Z36" s="44">
        <v>52</v>
      </c>
      <c r="AA36" s="45">
        <v>10380030</v>
      </c>
      <c r="AB36" s="35">
        <f t="shared" si="32"/>
        <v>262</v>
      </c>
      <c r="AC36" s="23">
        <f t="shared" si="33"/>
        <v>67438131</v>
      </c>
      <c r="AD36" s="23">
        <v>215</v>
      </c>
      <c r="AE36" s="23">
        <v>58892747</v>
      </c>
      <c r="AF36" s="23">
        <v>47</v>
      </c>
      <c r="AG36" s="24">
        <v>8545384</v>
      </c>
      <c r="AH36" s="50">
        <f t="shared" si="34"/>
        <v>274</v>
      </c>
      <c r="AI36" s="44">
        <f t="shared" si="34"/>
        <v>74808336</v>
      </c>
      <c r="AJ36" s="44">
        <v>211</v>
      </c>
      <c r="AK36" s="44">
        <v>62364078</v>
      </c>
      <c r="AL36" s="44">
        <v>63</v>
      </c>
      <c r="AM36" s="45">
        <v>12444258</v>
      </c>
      <c r="AN36" s="35">
        <f t="shared" si="35"/>
        <v>342</v>
      </c>
      <c r="AO36" s="23">
        <f t="shared" si="35"/>
        <v>88225674</v>
      </c>
      <c r="AP36" s="23">
        <v>261</v>
      </c>
      <c r="AQ36" s="23">
        <v>71007356</v>
      </c>
      <c r="AR36" s="23">
        <v>81</v>
      </c>
      <c r="AS36" s="24">
        <v>17218318</v>
      </c>
      <c r="AT36" s="5"/>
      <c r="AU36" s="5"/>
      <c r="AV36" s="5"/>
      <c r="AW36" s="5"/>
      <c r="AX36" s="5"/>
    </row>
    <row r="37" spans="1:50" ht="28.9" customHeight="1">
      <c r="A37" s="109"/>
      <c r="B37" s="110"/>
      <c r="C37" s="67" t="s">
        <v>39</v>
      </c>
      <c r="D37" s="87">
        <f t="shared" si="24"/>
        <v>247</v>
      </c>
      <c r="E37" s="88">
        <f t="shared" si="25"/>
        <v>80371814</v>
      </c>
      <c r="F37" s="88">
        <v>175</v>
      </c>
      <c r="G37" s="88">
        <v>58944260</v>
      </c>
      <c r="H37" s="88">
        <v>72</v>
      </c>
      <c r="I37" s="89">
        <v>21427554</v>
      </c>
      <c r="J37" s="50">
        <f t="shared" si="26"/>
        <v>282</v>
      </c>
      <c r="K37" s="44">
        <f t="shared" si="27"/>
        <v>87340274</v>
      </c>
      <c r="L37" s="44">
        <v>188</v>
      </c>
      <c r="M37" s="44">
        <v>69375815</v>
      </c>
      <c r="N37" s="44">
        <v>94</v>
      </c>
      <c r="O37" s="45">
        <v>17964459</v>
      </c>
      <c r="P37" s="35">
        <f t="shared" si="28"/>
        <v>240</v>
      </c>
      <c r="Q37" s="23">
        <f t="shared" si="29"/>
        <v>75135597</v>
      </c>
      <c r="R37" s="23">
        <v>178</v>
      </c>
      <c r="S37" s="23">
        <v>55242240</v>
      </c>
      <c r="T37" s="23">
        <v>62</v>
      </c>
      <c r="U37" s="24">
        <v>19893357</v>
      </c>
      <c r="V37" s="50">
        <f t="shared" si="30"/>
        <v>263</v>
      </c>
      <c r="W37" s="44">
        <f t="shared" si="31"/>
        <v>81985151</v>
      </c>
      <c r="X37" s="44">
        <v>216</v>
      </c>
      <c r="Y37" s="44">
        <v>67169722</v>
      </c>
      <c r="Z37" s="44">
        <v>47</v>
      </c>
      <c r="AA37" s="45">
        <v>14815429</v>
      </c>
      <c r="AB37" s="35">
        <f t="shared" si="32"/>
        <v>262</v>
      </c>
      <c r="AC37" s="23">
        <f t="shared" si="33"/>
        <v>75816890</v>
      </c>
      <c r="AD37" s="23">
        <v>203</v>
      </c>
      <c r="AE37" s="23">
        <v>61188273</v>
      </c>
      <c r="AF37" s="23">
        <v>59</v>
      </c>
      <c r="AG37" s="24">
        <v>14628617</v>
      </c>
      <c r="AH37" s="50">
        <f t="shared" si="34"/>
        <v>290</v>
      </c>
      <c r="AI37" s="44">
        <f t="shared" si="34"/>
        <v>85885725</v>
      </c>
      <c r="AJ37" s="44">
        <v>211</v>
      </c>
      <c r="AK37" s="44">
        <v>66309471</v>
      </c>
      <c r="AL37" s="44">
        <v>79</v>
      </c>
      <c r="AM37" s="45">
        <v>19576254</v>
      </c>
      <c r="AN37" s="35">
        <f t="shared" si="35"/>
        <v>370</v>
      </c>
      <c r="AO37" s="23">
        <f t="shared" si="35"/>
        <v>102595402</v>
      </c>
      <c r="AP37" s="23">
        <v>272</v>
      </c>
      <c r="AQ37" s="23">
        <v>79496798</v>
      </c>
      <c r="AR37" s="23">
        <v>98</v>
      </c>
      <c r="AS37" s="24">
        <v>23098604</v>
      </c>
      <c r="AT37" s="5"/>
      <c r="AU37" s="5"/>
      <c r="AV37" s="5"/>
      <c r="AW37" s="5"/>
      <c r="AX37" s="5"/>
    </row>
    <row r="38" spans="1:50" ht="28.9" customHeight="1">
      <c r="A38" s="109"/>
      <c r="B38" s="110"/>
      <c r="C38" s="67" t="s">
        <v>40</v>
      </c>
      <c r="D38" s="87">
        <f t="shared" si="24"/>
        <v>205</v>
      </c>
      <c r="E38" s="88">
        <f t="shared" si="25"/>
        <v>68665608</v>
      </c>
      <c r="F38" s="88">
        <v>143</v>
      </c>
      <c r="G38" s="88">
        <v>47718895</v>
      </c>
      <c r="H38" s="88">
        <v>62</v>
      </c>
      <c r="I38" s="89">
        <v>20946713</v>
      </c>
      <c r="J38" s="50">
        <f t="shared" si="26"/>
        <v>264</v>
      </c>
      <c r="K38" s="44">
        <f t="shared" si="27"/>
        <v>97042406</v>
      </c>
      <c r="L38" s="44">
        <v>192</v>
      </c>
      <c r="M38" s="44">
        <v>77032854</v>
      </c>
      <c r="N38" s="44">
        <v>72</v>
      </c>
      <c r="O38" s="45">
        <v>20009552</v>
      </c>
      <c r="P38" s="35">
        <f t="shared" si="28"/>
        <v>240</v>
      </c>
      <c r="Q38" s="23">
        <f t="shared" si="29"/>
        <v>72001653</v>
      </c>
      <c r="R38" s="23">
        <v>176</v>
      </c>
      <c r="S38" s="23">
        <v>55399418</v>
      </c>
      <c r="T38" s="23">
        <v>64</v>
      </c>
      <c r="U38" s="24">
        <v>16602235</v>
      </c>
      <c r="V38" s="50">
        <f t="shared" si="30"/>
        <v>245</v>
      </c>
      <c r="W38" s="44">
        <f t="shared" si="31"/>
        <v>82734826</v>
      </c>
      <c r="X38" s="44">
        <v>198</v>
      </c>
      <c r="Y38" s="44">
        <v>69531371</v>
      </c>
      <c r="Z38" s="44">
        <v>47</v>
      </c>
      <c r="AA38" s="45">
        <v>13203455</v>
      </c>
      <c r="AB38" s="35">
        <f t="shared" si="32"/>
        <v>304</v>
      </c>
      <c r="AC38" s="23">
        <f t="shared" si="33"/>
        <v>95232260</v>
      </c>
      <c r="AD38" s="23">
        <v>228</v>
      </c>
      <c r="AE38" s="23">
        <v>76623462</v>
      </c>
      <c r="AF38" s="23">
        <v>76</v>
      </c>
      <c r="AG38" s="24">
        <v>18608798</v>
      </c>
      <c r="AH38" s="50">
        <f t="shared" si="34"/>
        <v>358</v>
      </c>
      <c r="AI38" s="44">
        <f t="shared" si="34"/>
        <v>112779419</v>
      </c>
      <c r="AJ38" s="44">
        <v>260</v>
      </c>
      <c r="AK38" s="44">
        <v>82169231</v>
      </c>
      <c r="AL38" s="44">
        <v>98</v>
      </c>
      <c r="AM38" s="45">
        <v>30610188</v>
      </c>
      <c r="AN38" s="35">
        <f t="shared" si="35"/>
        <v>428</v>
      </c>
      <c r="AO38" s="23">
        <f t="shared" si="35"/>
        <v>125691404</v>
      </c>
      <c r="AP38" s="23">
        <v>297</v>
      </c>
      <c r="AQ38" s="23">
        <v>90638599</v>
      </c>
      <c r="AR38" s="23">
        <v>131</v>
      </c>
      <c r="AS38" s="24">
        <v>35052805</v>
      </c>
      <c r="AT38" s="5"/>
      <c r="AU38" s="5"/>
      <c r="AV38" s="5"/>
      <c r="AW38" s="5"/>
      <c r="AX38" s="5"/>
    </row>
    <row r="39" spans="1:50" ht="28.9" customHeight="1">
      <c r="A39" s="109"/>
      <c r="B39" s="110"/>
      <c r="C39" s="67" t="s">
        <v>41</v>
      </c>
      <c r="D39" s="87">
        <f t="shared" si="24"/>
        <v>216</v>
      </c>
      <c r="E39" s="88">
        <f t="shared" si="25"/>
        <v>91004942</v>
      </c>
      <c r="F39" s="88">
        <v>163</v>
      </c>
      <c r="G39" s="88">
        <v>72775024</v>
      </c>
      <c r="H39" s="88">
        <v>53</v>
      </c>
      <c r="I39" s="89">
        <v>18229918</v>
      </c>
      <c r="J39" s="50">
        <f t="shared" si="26"/>
        <v>263</v>
      </c>
      <c r="K39" s="44">
        <f t="shared" si="27"/>
        <v>105434412</v>
      </c>
      <c r="L39" s="44">
        <v>188</v>
      </c>
      <c r="M39" s="44">
        <v>81278774</v>
      </c>
      <c r="N39" s="44">
        <v>75</v>
      </c>
      <c r="O39" s="45">
        <v>24155638</v>
      </c>
      <c r="P39" s="35">
        <f t="shared" si="28"/>
        <v>279</v>
      </c>
      <c r="Q39" s="23">
        <f t="shared" si="29"/>
        <v>103329887</v>
      </c>
      <c r="R39" s="23">
        <v>199</v>
      </c>
      <c r="S39" s="23">
        <v>78397723</v>
      </c>
      <c r="T39" s="23">
        <v>80</v>
      </c>
      <c r="U39" s="24">
        <v>24932164</v>
      </c>
      <c r="V39" s="50">
        <f t="shared" si="30"/>
        <v>328</v>
      </c>
      <c r="W39" s="44">
        <f t="shared" si="31"/>
        <v>120033373</v>
      </c>
      <c r="X39" s="44">
        <v>249</v>
      </c>
      <c r="Y39" s="44">
        <v>94595972</v>
      </c>
      <c r="Z39" s="44">
        <v>79</v>
      </c>
      <c r="AA39" s="45">
        <v>25437401</v>
      </c>
      <c r="AB39" s="35">
        <f t="shared" si="32"/>
        <v>315</v>
      </c>
      <c r="AC39" s="23">
        <f t="shared" si="33"/>
        <v>117627667</v>
      </c>
      <c r="AD39" s="23">
        <v>216</v>
      </c>
      <c r="AE39" s="23">
        <v>88543818</v>
      </c>
      <c r="AF39" s="23">
        <v>99</v>
      </c>
      <c r="AG39" s="24">
        <v>29083849</v>
      </c>
      <c r="AH39" s="50">
        <f t="shared" si="34"/>
        <v>306</v>
      </c>
      <c r="AI39" s="44">
        <f t="shared" si="34"/>
        <v>117415115</v>
      </c>
      <c r="AJ39" s="44">
        <v>228</v>
      </c>
      <c r="AK39" s="44">
        <v>87498704</v>
      </c>
      <c r="AL39" s="44">
        <v>78</v>
      </c>
      <c r="AM39" s="45">
        <v>29916411</v>
      </c>
      <c r="AN39" s="35">
        <f t="shared" si="35"/>
        <v>351</v>
      </c>
      <c r="AO39" s="23">
        <f t="shared" si="35"/>
        <v>118638082</v>
      </c>
      <c r="AP39" s="23">
        <v>246</v>
      </c>
      <c r="AQ39" s="23">
        <v>84755449</v>
      </c>
      <c r="AR39" s="23">
        <v>105</v>
      </c>
      <c r="AS39" s="24">
        <v>33882633</v>
      </c>
      <c r="AT39" s="5"/>
      <c r="AU39" s="5"/>
      <c r="AV39" s="5"/>
      <c r="AW39" s="5"/>
      <c r="AX39" s="5"/>
    </row>
    <row r="40" spans="1:50" ht="28.9" customHeight="1">
      <c r="A40" s="109"/>
      <c r="B40" s="110"/>
      <c r="C40" s="67" t="s">
        <v>42</v>
      </c>
      <c r="D40" s="87">
        <f t="shared" si="24"/>
        <v>158</v>
      </c>
      <c r="E40" s="88">
        <f t="shared" si="25"/>
        <v>69504383</v>
      </c>
      <c r="F40" s="88">
        <v>108</v>
      </c>
      <c r="G40" s="88">
        <v>52160484</v>
      </c>
      <c r="H40" s="88">
        <v>50</v>
      </c>
      <c r="I40" s="89">
        <v>17343899</v>
      </c>
      <c r="J40" s="50">
        <f t="shared" si="26"/>
        <v>166</v>
      </c>
      <c r="K40" s="44">
        <f t="shared" si="27"/>
        <v>75236682</v>
      </c>
      <c r="L40" s="44">
        <v>115</v>
      </c>
      <c r="M40" s="44">
        <v>60122792</v>
      </c>
      <c r="N40" s="44">
        <v>51</v>
      </c>
      <c r="O40" s="45">
        <v>15113890</v>
      </c>
      <c r="P40" s="35">
        <f t="shared" si="28"/>
        <v>192</v>
      </c>
      <c r="Q40" s="23">
        <f t="shared" si="29"/>
        <v>81484565</v>
      </c>
      <c r="R40" s="23">
        <v>131</v>
      </c>
      <c r="S40" s="23">
        <v>62262534</v>
      </c>
      <c r="T40" s="23">
        <v>61</v>
      </c>
      <c r="U40" s="24">
        <v>19222031</v>
      </c>
      <c r="V40" s="50">
        <f t="shared" si="30"/>
        <v>184</v>
      </c>
      <c r="W40" s="44">
        <f t="shared" si="31"/>
        <v>76804515</v>
      </c>
      <c r="X40" s="44">
        <v>137</v>
      </c>
      <c r="Y40" s="44">
        <v>56432127</v>
      </c>
      <c r="Z40" s="44">
        <v>47</v>
      </c>
      <c r="AA40" s="45">
        <v>20372388</v>
      </c>
      <c r="AB40" s="35">
        <f t="shared" si="32"/>
        <v>169</v>
      </c>
      <c r="AC40" s="23">
        <f t="shared" si="33"/>
        <v>68413899</v>
      </c>
      <c r="AD40" s="23">
        <v>122</v>
      </c>
      <c r="AE40" s="23">
        <v>52408878</v>
      </c>
      <c r="AF40" s="23">
        <v>47</v>
      </c>
      <c r="AG40" s="24">
        <v>16005021</v>
      </c>
      <c r="AH40" s="50">
        <f t="shared" si="34"/>
        <v>200</v>
      </c>
      <c r="AI40" s="44">
        <f t="shared" si="34"/>
        <v>85088506</v>
      </c>
      <c r="AJ40" s="44">
        <v>152</v>
      </c>
      <c r="AK40" s="44">
        <v>68400395</v>
      </c>
      <c r="AL40" s="44">
        <v>48</v>
      </c>
      <c r="AM40" s="45">
        <v>16688111</v>
      </c>
      <c r="AN40" s="35">
        <f t="shared" si="35"/>
        <v>187</v>
      </c>
      <c r="AO40" s="23">
        <f t="shared" si="35"/>
        <v>61900756</v>
      </c>
      <c r="AP40" s="23">
        <v>139</v>
      </c>
      <c r="AQ40" s="23">
        <v>48438006</v>
      </c>
      <c r="AR40" s="23">
        <v>48</v>
      </c>
      <c r="AS40" s="24">
        <v>13462750</v>
      </c>
      <c r="AT40" s="5"/>
      <c r="AU40" s="5"/>
      <c r="AV40" s="5"/>
      <c r="AW40" s="5"/>
      <c r="AX40" s="5"/>
    </row>
    <row r="41" spans="1:50" ht="28.9" customHeight="1">
      <c r="A41" s="109"/>
      <c r="B41" s="110"/>
      <c r="C41" s="67" t="s">
        <v>43</v>
      </c>
      <c r="D41" s="87">
        <f t="shared" si="24"/>
        <v>89</v>
      </c>
      <c r="E41" s="88">
        <f t="shared" si="25"/>
        <v>58592385</v>
      </c>
      <c r="F41" s="88">
        <v>78</v>
      </c>
      <c r="G41" s="88">
        <v>54989923</v>
      </c>
      <c r="H41" s="88">
        <v>11</v>
      </c>
      <c r="I41" s="89">
        <v>3602462</v>
      </c>
      <c r="J41" s="50">
        <f t="shared" si="26"/>
        <v>121</v>
      </c>
      <c r="K41" s="44">
        <f t="shared" si="27"/>
        <v>54094275</v>
      </c>
      <c r="L41" s="44">
        <v>97</v>
      </c>
      <c r="M41" s="44">
        <v>44742507</v>
      </c>
      <c r="N41" s="44">
        <v>24</v>
      </c>
      <c r="O41" s="45">
        <v>9351768</v>
      </c>
      <c r="P41" s="35">
        <f t="shared" si="28"/>
        <v>138</v>
      </c>
      <c r="Q41" s="23">
        <f t="shared" si="29"/>
        <v>59053851</v>
      </c>
      <c r="R41" s="23">
        <v>101</v>
      </c>
      <c r="S41" s="23">
        <v>52169358</v>
      </c>
      <c r="T41" s="23">
        <v>37</v>
      </c>
      <c r="U41" s="24">
        <v>6884493</v>
      </c>
      <c r="V41" s="50">
        <f t="shared" si="30"/>
        <v>107</v>
      </c>
      <c r="W41" s="44">
        <f t="shared" si="31"/>
        <v>39803724</v>
      </c>
      <c r="X41" s="44">
        <v>89</v>
      </c>
      <c r="Y41" s="44">
        <v>34415274</v>
      </c>
      <c r="Z41" s="44">
        <v>18</v>
      </c>
      <c r="AA41" s="45">
        <v>5388450</v>
      </c>
      <c r="AB41" s="35">
        <f t="shared" si="32"/>
        <v>89</v>
      </c>
      <c r="AC41" s="23">
        <f t="shared" si="33"/>
        <v>33921443</v>
      </c>
      <c r="AD41" s="23">
        <v>72</v>
      </c>
      <c r="AE41" s="23">
        <v>28481756</v>
      </c>
      <c r="AF41" s="23">
        <v>17</v>
      </c>
      <c r="AG41" s="24">
        <v>5439687</v>
      </c>
      <c r="AH41" s="50">
        <f t="shared" si="34"/>
        <v>96</v>
      </c>
      <c r="AI41" s="44">
        <f t="shared" si="34"/>
        <v>27828091</v>
      </c>
      <c r="AJ41" s="44">
        <v>82</v>
      </c>
      <c r="AK41" s="44">
        <v>24940679</v>
      </c>
      <c r="AL41" s="44">
        <v>14</v>
      </c>
      <c r="AM41" s="45">
        <v>2887412</v>
      </c>
      <c r="AN41" s="35">
        <f t="shared" si="35"/>
        <v>112</v>
      </c>
      <c r="AO41" s="23">
        <f t="shared" si="35"/>
        <v>33843414</v>
      </c>
      <c r="AP41" s="23">
        <v>101</v>
      </c>
      <c r="AQ41" s="23">
        <v>31343305</v>
      </c>
      <c r="AR41" s="23">
        <v>11</v>
      </c>
      <c r="AS41" s="24">
        <v>2500109</v>
      </c>
      <c r="AT41" s="5"/>
      <c r="AU41" s="5"/>
      <c r="AV41" s="5"/>
      <c r="AW41" s="5"/>
      <c r="AX41" s="5"/>
    </row>
    <row r="42" spans="1:50" ht="21.6" customHeight="1">
      <c r="A42" s="104" t="s">
        <v>117</v>
      </c>
      <c r="B42" s="106" t="s">
        <v>71</v>
      </c>
      <c r="C42" s="65" t="s">
        <v>1</v>
      </c>
      <c r="D42" s="84">
        <f t="shared" ref="D42:I42" si="36">SUM(D43:D61)</f>
        <v>2005</v>
      </c>
      <c r="E42" s="85">
        <f t="shared" si="36"/>
        <v>680337101</v>
      </c>
      <c r="F42" s="85">
        <f t="shared" si="36"/>
        <v>1528</v>
      </c>
      <c r="G42" s="85">
        <f t="shared" si="36"/>
        <v>543242468</v>
      </c>
      <c r="H42" s="85">
        <f t="shared" si="36"/>
        <v>477</v>
      </c>
      <c r="I42" s="86">
        <f t="shared" si="36"/>
        <v>137094633</v>
      </c>
      <c r="J42" s="49">
        <f t="shared" ref="J42:O42" si="37">SUM(J43:J61)</f>
        <v>2252</v>
      </c>
      <c r="K42" s="40">
        <f t="shared" si="37"/>
        <v>751740868</v>
      </c>
      <c r="L42" s="40">
        <f t="shared" si="37"/>
        <v>1658</v>
      </c>
      <c r="M42" s="40">
        <f t="shared" si="37"/>
        <v>599716010</v>
      </c>
      <c r="N42" s="40">
        <f t="shared" si="37"/>
        <v>594</v>
      </c>
      <c r="O42" s="43">
        <f t="shared" si="37"/>
        <v>152024858</v>
      </c>
      <c r="P42" s="34">
        <f t="shared" ref="P42:U42" si="38">SUM(P43:P61)</f>
        <v>2233</v>
      </c>
      <c r="Q42" s="21">
        <f t="shared" si="38"/>
        <v>678216488</v>
      </c>
      <c r="R42" s="21">
        <f t="shared" si="38"/>
        <v>1700</v>
      </c>
      <c r="S42" s="21">
        <f t="shared" si="38"/>
        <v>541106378</v>
      </c>
      <c r="T42" s="21">
        <f t="shared" si="38"/>
        <v>533</v>
      </c>
      <c r="U42" s="22">
        <f t="shared" si="38"/>
        <v>137110110</v>
      </c>
      <c r="V42" s="49">
        <f t="shared" ref="V42:AA42" si="39">SUM(V43:V61)</f>
        <v>2467</v>
      </c>
      <c r="W42" s="40">
        <f t="shared" si="39"/>
        <v>747704583</v>
      </c>
      <c r="X42" s="40">
        <f t="shared" si="39"/>
        <v>1996</v>
      </c>
      <c r="Y42" s="40">
        <f t="shared" si="39"/>
        <v>615384661</v>
      </c>
      <c r="Z42" s="40">
        <f t="shared" si="39"/>
        <v>471</v>
      </c>
      <c r="AA42" s="43">
        <f t="shared" si="39"/>
        <v>132319922</v>
      </c>
      <c r="AB42" s="34">
        <f t="shared" ref="AB42:AG42" si="40">SUM(AB43:AB61)</f>
        <v>2483</v>
      </c>
      <c r="AC42" s="21">
        <f t="shared" si="40"/>
        <v>714685284</v>
      </c>
      <c r="AD42" s="21">
        <f t="shared" si="40"/>
        <v>1930</v>
      </c>
      <c r="AE42" s="21">
        <f t="shared" si="40"/>
        <v>579631669</v>
      </c>
      <c r="AF42" s="21">
        <f t="shared" si="40"/>
        <v>553</v>
      </c>
      <c r="AG42" s="22">
        <f t="shared" si="40"/>
        <v>135053615</v>
      </c>
      <c r="AH42" s="49">
        <f t="shared" ref="AH42:AS42" si="41">SUM(AH43:AH61)</f>
        <v>2658</v>
      </c>
      <c r="AI42" s="40">
        <f t="shared" si="41"/>
        <v>769327659</v>
      </c>
      <c r="AJ42" s="40">
        <f t="shared" si="41"/>
        <v>2065</v>
      </c>
      <c r="AK42" s="40">
        <f t="shared" si="41"/>
        <v>607981287</v>
      </c>
      <c r="AL42" s="40">
        <f t="shared" si="41"/>
        <v>593</v>
      </c>
      <c r="AM42" s="43">
        <f t="shared" si="41"/>
        <v>161346372</v>
      </c>
      <c r="AN42" s="34">
        <f t="shared" si="41"/>
        <v>3176</v>
      </c>
      <c r="AO42" s="21">
        <f t="shared" si="41"/>
        <v>840540319</v>
      </c>
      <c r="AP42" s="21">
        <f t="shared" si="41"/>
        <v>2413</v>
      </c>
      <c r="AQ42" s="21">
        <f t="shared" si="41"/>
        <v>651676037</v>
      </c>
      <c r="AR42" s="21">
        <f t="shared" si="41"/>
        <v>763</v>
      </c>
      <c r="AS42" s="22">
        <f t="shared" si="41"/>
        <v>188864282</v>
      </c>
    </row>
    <row r="43" spans="1:50" ht="33">
      <c r="A43" s="111"/>
      <c r="B43" s="110"/>
      <c r="C43" s="69" t="s">
        <v>98</v>
      </c>
      <c r="D43" s="87">
        <f t="shared" ref="D43:D61" si="42">F43+H43</f>
        <v>34</v>
      </c>
      <c r="E43" s="88">
        <f t="shared" ref="E43:E61" si="43">G43+I43</f>
        <v>11308774</v>
      </c>
      <c r="F43" s="88">
        <v>27</v>
      </c>
      <c r="G43" s="88">
        <v>9581893</v>
      </c>
      <c r="H43" s="88">
        <v>7</v>
      </c>
      <c r="I43" s="89">
        <v>1726881</v>
      </c>
      <c r="J43" s="50">
        <f t="shared" ref="J43:J61" si="44">L43+N43</f>
        <v>34</v>
      </c>
      <c r="K43" s="44">
        <f t="shared" ref="K43:K61" si="45">M43+O43</f>
        <v>9807713</v>
      </c>
      <c r="L43" s="44">
        <v>24</v>
      </c>
      <c r="M43" s="44">
        <v>6755592</v>
      </c>
      <c r="N43" s="44">
        <v>10</v>
      </c>
      <c r="O43" s="45">
        <v>3052121</v>
      </c>
      <c r="P43" s="35">
        <f t="shared" ref="P43:P61" si="46">R43+T43</f>
        <v>29</v>
      </c>
      <c r="Q43" s="23">
        <f t="shared" ref="Q43:Q61" si="47">S43+U43</f>
        <v>9438370</v>
      </c>
      <c r="R43" s="23">
        <v>23</v>
      </c>
      <c r="S43" s="23">
        <v>8549719</v>
      </c>
      <c r="T43" s="23">
        <v>6</v>
      </c>
      <c r="U43" s="24">
        <v>888651</v>
      </c>
      <c r="V43" s="50">
        <f t="shared" ref="V43:V61" si="48">X43+Z43</f>
        <v>39</v>
      </c>
      <c r="W43" s="44">
        <f t="shared" ref="W43:W61" si="49">Y43+AA43</f>
        <v>9900677</v>
      </c>
      <c r="X43" s="44">
        <v>35</v>
      </c>
      <c r="Y43" s="44">
        <v>8463899</v>
      </c>
      <c r="Z43" s="44">
        <v>4</v>
      </c>
      <c r="AA43" s="45">
        <v>1436778</v>
      </c>
      <c r="AB43" s="35">
        <f t="shared" ref="AB43:AB61" si="50">AD43+AF43</f>
        <v>45</v>
      </c>
      <c r="AC43" s="23">
        <f t="shared" ref="AC43:AC61" si="51">AE43+AG43</f>
        <v>12657635</v>
      </c>
      <c r="AD43" s="23">
        <v>37</v>
      </c>
      <c r="AE43" s="23">
        <v>9917129</v>
      </c>
      <c r="AF43" s="23">
        <v>8</v>
      </c>
      <c r="AG43" s="24">
        <v>2740506</v>
      </c>
      <c r="AH43" s="50">
        <f t="shared" ref="AH43:AI61" si="52">AJ43+AL43</f>
        <v>43</v>
      </c>
      <c r="AI43" s="44">
        <f t="shared" si="52"/>
        <v>14167045</v>
      </c>
      <c r="AJ43" s="44">
        <v>33</v>
      </c>
      <c r="AK43" s="44">
        <v>10864276</v>
      </c>
      <c r="AL43" s="44">
        <v>10</v>
      </c>
      <c r="AM43" s="45">
        <v>3302769</v>
      </c>
      <c r="AN43" s="35">
        <f t="shared" ref="AN43:AO61" si="53">AP43+AR43</f>
        <v>43</v>
      </c>
      <c r="AO43" s="23">
        <f t="shared" si="53"/>
        <v>12280355</v>
      </c>
      <c r="AP43" s="23">
        <v>30</v>
      </c>
      <c r="AQ43" s="23">
        <v>9206585</v>
      </c>
      <c r="AR43" s="23">
        <v>13</v>
      </c>
      <c r="AS43" s="24">
        <v>3073770</v>
      </c>
    </row>
    <row r="44" spans="1:50" ht="33">
      <c r="A44" s="111"/>
      <c r="B44" s="110"/>
      <c r="C44" s="69" t="s">
        <v>92</v>
      </c>
      <c r="D44" s="87">
        <f t="shared" si="42"/>
        <v>2</v>
      </c>
      <c r="E44" s="88">
        <f t="shared" si="43"/>
        <v>682803</v>
      </c>
      <c r="F44" s="88">
        <v>2</v>
      </c>
      <c r="G44" s="88">
        <v>682803</v>
      </c>
      <c r="H44" s="88">
        <v>0</v>
      </c>
      <c r="I44" s="89">
        <v>0</v>
      </c>
      <c r="J44" s="50">
        <f t="shared" si="44"/>
        <v>3</v>
      </c>
      <c r="K44" s="44">
        <f t="shared" si="45"/>
        <v>572607</v>
      </c>
      <c r="L44" s="44">
        <v>3</v>
      </c>
      <c r="M44" s="44">
        <v>572607</v>
      </c>
      <c r="N44" s="44">
        <v>0</v>
      </c>
      <c r="O44" s="45">
        <v>0</v>
      </c>
      <c r="P44" s="35">
        <f t="shared" si="46"/>
        <v>6</v>
      </c>
      <c r="Q44" s="23">
        <f t="shared" si="47"/>
        <v>2860827</v>
      </c>
      <c r="R44" s="23">
        <v>6</v>
      </c>
      <c r="S44" s="23">
        <v>2860827</v>
      </c>
      <c r="T44" s="23">
        <v>0</v>
      </c>
      <c r="U44" s="24">
        <v>0</v>
      </c>
      <c r="V44" s="50">
        <f t="shared" si="48"/>
        <v>7</v>
      </c>
      <c r="W44" s="44">
        <f t="shared" si="49"/>
        <v>1755663</v>
      </c>
      <c r="X44" s="44">
        <v>7</v>
      </c>
      <c r="Y44" s="44">
        <v>1755663</v>
      </c>
      <c r="Z44" s="44">
        <v>0</v>
      </c>
      <c r="AA44" s="45">
        <v>0</v>
      </c>
      <c r="AB44" s="35">
        <f t="shared" si="50"/>
        <v>3</v>
      </c>
      <c r="AC44" s="23">
        <f t="shared" si="51"/>
        <v>733650</v>
      </c>
      <c r="AD44" s="23">
        <v>3</v>
      </c>
      <c r="AE44" s="23">
        <v>733650</v>
      </c>
      <c r="AF44" s="23">
        <v>0</v>
      </c>
      <c r="AG44" s="24">
        <v>0</v>
      </c>
      <c r="AH44" s="50">
        <f t="shared" si="52"/>
        <v>8</v>
      </c>
      <c r="AI44" s="44">
        <f t="shared" si="52"/>
        <v>2353416</v>
      </c>
      <c r="AJ44" s="44">
        <v>7</v>
      </c>
      <c r="AK44" s="44">
        <v>2253381</v>
      </c>
      <c r="AL44" s="44">
        <v>1</v>
      </c>
      <c r="AM44" s="45">
        <v>100035</v>
      </c>
      <c r="AN44" s="35">
        <f t="shared" si="53"/>
        <v>17</v>
      </c>
      <c r="AO44" s="23">
        <f t="shared" si="53"/>
        <v>4974510</v>
      </c>
      <c r="AP44" s="23">
        <v>16</v>
      </c>
      <c r="AQ44" s="23">
        <v>4834110</v>
      </c>
      <c r="AR44" s="23">
        <v>1</v>
      </c>
      <c r="AS44" s="24">
        <v>140400</v>
      </c>
    </row>
    <row r="45" spans="1:50" ht="21.6" customHeight="1">
      <c r="A45" s="111"/>
      <c r="B45" s="110"/>
      <c r="C45" s="69" t="s">
        <v>54</v>
      </c>
      <c r="D45" s="87">
        <f t="shared" si="42"/>
        <v>887</v>
      </c>
      <c r="E45" s="88">
        <f t="shared" si="43"/>
        <v>270436408</v>
      </c>
      <c r="F45" s="88">
        <v>681</v>
      </c>
      <c r="G45" s="88">
        <v>220947452</v>
      </c>
      <c r="H45" s="88">
        <v>206</v>
      </c>
      <c r="I45" s="89">
        <v>49488956</v>
      </c>
      <c r="J45" s="50">
        <f t="shared" si="44"/>
        <v>931</v>
      </c>
      <c r="K45" s="44">
        <f t="shared" si="45"/>
        <v>296141798</v>
      </c>
      <c r="L45" s="44">
        <v>709</v>
      </c>
      <c r="M45" s="44">
        <v>243808168</v>
      </c>
      <c r="N45" s="44">
        <v>222</v>
      </c>
      <c r="O45" s="45">
        <v>52333630</v>
      </c>
      <c r="P45" s="35">
        <f t="shared" si="46"/>
        <v>953</v>
      </c>
      <c r="Q45" s="23">
        <f t="shared" si="47"/>
        <v>260811464</v>
      </c>
      <c r="R45" s="23">
        <v>750</v>
      </c>
      <c r="S45" s="23">
        <v>212590237</v>
      </c>
      <c r="T45" s="23">
        <v>203</v>
      </c>
      <c r="U45" s="24">
        <v>48221227</v>
      </c>
      <c r="V45" s="50">
        <f t="shared" si="48"/>
        <v>1106</v>
      </c>
      <c r="W45" s="44">
        <f t="shared" si="49"/>
        <v>321608562</v>
      </c>
      <c r="X45" s="44">
        <v>918</v>
      </c>
      <c r="Y45" s="44">
        <v>268653905</v>
      </c>
      <c r="Z45" s="44">
        <v>188</v>
      </c>
      <c r="AA45" s="45">
        <v>52954657</v>
      </c>
      <c r="AB45" s="35">
        <f t="shared" si="50"/>
        <v>1147</v>
      </c>
      <c r="AC45" s="23">
        <f t="shared" si="51"/>
        <v>292567302</v>
      </c>
      <c r="AD45" s="23">
        <v>909</v>
      </c>
      <c r="AE45" s="23">
        <v>242971279</v>
      </c>
      <c r="AF45" s="23">
        <v>238</v>
      </c>
      <c r="AG45" s="24">
        <v>49596023</v>
      </c>
      <c r="AH45" s="50">
        <f t="shared" si="52"/>
        <v>1218</v>
      </c>
      <c r="AI45" s="44">
        <f t="shared" si="52"/>
        <v>319460338</v>
      </c>
      <c r="AJ45" s="44">
        <v>970</v>
      </c>
      <c r="AK45" s="44">
        <v>260366085</v>
      </c>
      <c r="AL45" s="44">
        <v>248</v>
      </c>
      <c r="AM45" s="45">
        <v>59094253</v>
      </c>
      <c r="AN45" s="35">
        <f t="shared" si="53"/>
        <v>1438</v>
      </c>
      <c r="AO45" s="23">
        <f t="shared" si="53"/>
        <v>354733517</v>
      </c>
      <c r="AP45" s="23">
        <v>1121</v>
      </c>
      <c r="AQ45" s="23">
        <v>285448708</v>
      </c>
      <c r="AR45" s="23">
        <v>317</v>
      </c>
      <c r="AS45" s="24">
        <v>69284809</v>
      </c>
    </row>
    <row r="46" spans="1:50" ht="33">
      <c r="A46" s="111"/>
      <c r="B46" s="110"/>
      <c r="C46" s="69" t="s">
        <v>84</v>
      </c>
      <c r="D46" s="87">
        <f t="shared" si="42"/>
        <v>11</v>
      </c>
      <c r="E46" s="88">
        <f t="shared" si="43"/>
        <v>4022723</v>
      </c>
      <c r="F46" s="88">
        <v>11</v>
      </c>
      <c r="G46" s="88">
        <v>4022723</v>
      </c>
      <c r="H46" s="88">
        <v>0</v>
      </c>
      <c r="I46" s="89">
        <v>0</v>
      </c>
      <c r="J46" s="50">
        <f t="shared" si="44"/>
        <v>4</v>
      </c>
      <c r="K46" s="44">
        <f t="shared" si="45"/>
        <v>1314306</v>
      </c>
      <c r="L46" s="44">
        <v>4</v>
      </c>
      <c r="M46" s="44">
        <v>1314306</v>
      </c>
      <c r="N46" s="44">
        <v>0</v>
      </c>
      <c r="O46" s="45">
        <v>0</v>
      </c>
      <c r="P46" s="35">
        <f t="shared" si="46"/>
        <v>9</v>
      </c>
      <c r="Q46" s="23">
        <f t="shared" si="47"/>
        <v>5092770</v>
      </c>
      <c r="R46" s="23">
        <v>9</v>
      </c>
      <c r="S46" s="23">
        <v>5092770</v>
      </c>
      <c r="T46" s="23">
        <v>0</v>
      </c>
      <c r="U46" s="24">
        <v>0</v>
      </c>
      <c r="V46" s="50">
        <f t="shared" si="48"/>
        <v>10</v>
      </c>
      <c r="W46" s="44">
        <f t="shared" si="49"/>
        <v>2647396</v>
      </c>
      <c r="X46" s="44">
        <v>9</v>
      </c>
      <c r="Y46" s="44">
        <v>2522350</v>
      </c>
      <c r="Z46" s="44">
        <v>1</v>
      </c>
      <c r="AA46" s="45">
        <v>125046</v>
      </c>
      <c r="AB46" s="35">
        <f t="shared" si="50"/>
        <v>6</v>
      </c>
      <c r="AC46" s="23">
        <f t="shared" si="51"/>
        <v>2790516</v>
      </c>
      <c r="AD46" s="23">
        <v>6</v>
      </c>
      <c r="AE46" s="23">
        <v>2790516</v>
      </c>
      <c r="AF46" s="23">
        <v>0</v>
      </c>
      <c r="AG46" s="24">
        <v>0</v>
      </c>
      <c r="AH46" s="50">
        <f t="shared" si="52"/>
        <v>5</v>
      </c>
      <c r="AI46" s="44">
        <f t="shared" si="52"/>
        <v>1600869</v>
      </c>
      <c r="AJ46" s="44">
        <v>5</v>
      </c>
      <c r="AK46" s="44">
        <v>1600869</v>
      </c>
      <c r="AL46" s="44">
        <v>0</v>
      </c>
      <c r="AM46" s="45">
        <v>0</v>
      </c>
      <c r="AN46" s="35">
        <f t="shared" si="53"/>
        <v>5</v>
      </c>
      <c r="AO46" s="23">
        <f t="shared" si="53"/>
        <v>2238126</v>
      </c>
      <c r="AP46" s="23">
        <v>5</v>
      </c>
      <c r="AQ46" s="23">
        <v>2238126</v>
      </c>
      <c r="AR46" s="23">
        <v>0</v>
      </c>
      <c r="AS46" s="24">
        <v>0</v>
      </c>
    </row>
    <row r="47" spans="1:50" ht="33">
      <c r="A47" s="111"/>
      <c r="B47" s="110"/>
      <c r="C47" s="69" t="s">
        <v>99</v>
      </c>
      <c r="D47" s="87">
        <f t="shared" si="42"/>
        <v>20</v>
      </c>
      <c r="E47" s="88">
        <f t="shared" si="43"/>
        <v>9610335</v>
      </c>
      <c r="F47" s="88">
        <v>13</v>
      </c>
      <c r="G47" s="88">
        <v>7162863</v>
      </c>
      <c r="H47" s="88">
        <v>7</v>
      </c>
      <c r="I47" s="89">
        <v>2447472</v>
      </c>
      <c r="J47" s="50">
        <f t="shared" si="44"/>
        <v>24</v>
      </c>
      <c r="K47" s="44">
        <f t="shared" si="45"/>
        <v>7445556</v>
      </c>
      <c r="L47" s="44">
        <v>20</v>
      </c>
      <c r="M47" s="44">
        <v>7105209</v>
      </c>
      <c r="N47" s="44">
        <v>4</v>
      </c>
      <c r="O47" s="45">
        <v>340347</v>
      </c>
      <c r="P47" s="35">
        <f t="shared" si="46"/>
        <v>30</v>
      </c>
      <c r="Q47" s="23">
        <f t="shared" si="47"/>
        <v>8914485</v>
      </c>
      <c r="R47" s="23">
        <v>25</v>
      </c>
      <c r="S47" s="23">
        <v>7316844</v>
      </c>
      <c r="T47" s="23">
        <v>5</v>
      </c>
      <c r="U47" s="24">
        <v>1597641</v>
      </c>
      <c r="V47" s="50">
        <f t="shared" si="48"/>
        <v>29</v>
      </c>
      <c r="W47" s="44">
        <f t="shared" si="49"/>
        <v>10819443</v>
      </c>
      <c r="X47" s="44">
        <v>25</v>
      </c>
      <c r="Y47" s="44">
        <v>10306239</v>
      </c>
      <c r="Z47" s="44">
        <v>4</v>
      </c>
      <c r="AA47" s="45">
        <v>513204</v>
      </c>
      <c r="AB47" s="35">
        <f t="shared" si="50"/>
        <v>19</v>
      </c>
      <c r="AC47" s="23">
        <f t="shared" si="51"/>
        <v>7015517</v>
      </c>
      <c r="AD47" s="23">
        <v>14</v>
      </c>
      <c r="AE47" s="23">
        <v>5546705</v>
      </c>
      <c r="AF47" s="23">
        <v>5</v>
      </c>
      <c r="AG47" s="24">
        <v>1468812</v>
      </c>
      <c r="AH47" s="50">
        <f t="shared" si="52"/>
        <v>15</v>
      </c>
      <c r="AI47" s="44">
        <f t="shared" si="52"/>
        <v>4492473</v>
      </c>
      <c r="AJ47" s="44">
        <v>13</v>
      </c>
      <c r="AK47" s="44">
        <v>3920622</v>
      </c>
      <c r="AL47" s="44">
        <v>2</v>
      </c>
      <c r="AM47" s="45">
        <v>571851</v>
      </c>
      <c r="AN47" s="35">
        <f t="shared" si="53"/>
        <v>30</v>
      </c>
      <c r="AO47" s="23">
        <f t="shared" si="53"/>
        <v>9189186</v>
      </c>
      <c r="AP47" s="23">
        <v>26</v>
      </c>
      <c r="AQ47" s="23">
        <v>8133648</v>
      </c>
      <c r="AR47" s="23">
        <v>4</v>
      </c>
      <c r="AS47" s="24">
        <v>1055538</v>
      </c>
    </row>
    <row r="48" spans="1:50" ht="21.6" customHeight="1">
      <c r="A48" s="111"/>
      <c r="B48" s="110"/>
      <c r="C48" s="69" t="s">
        <v>100</v>
      </c>
      <c r="D48" s="87">
        <f t="shared" si="42"/>
        <v>256</v>
      </c>
      <c r="E48" s="88">
        <f t="shared" si="43"/>
        <v>101768128</v>
      </c>
      <c r="F48" s="88">
        <v>234</v>
      </c>
      <c r="G48" s="88">
        <v>93111823</v>
      </c>
      <c r="H48" s="88">
        <v>22</v>
      </c>
      <c r="I48" s="89">
        <v>8656305</v>
      </c>
      <c r="J48" s="50">
        <f t="shared" si="44"/>
        <v>344</v>
      </c>
      <c r="K48" s="44">
        <f t="shared" si="45"/>
        <v>127389883</v>
      </c>
      <c r="L48" s="44">
        <v>314</v>
      </c>
      <c r="M48" s="44">
        <v>116652838</v>
      </c>
      <c r="N48" s="44">
        <v>30</v>
      </c>
      <c r="O48" s="45">
        <v>10737045</v>
      </c>
      <c r="P48" s="35">
        <f t="shared" si="46"/>
        <v>280</v>
      </c>
      <c r="Q48" s="23">
        <f t="shared" si="47"/>
        <v>85126910</v>
      </c>
      <c r="R48" s="23">
        <v>256</v>
      </c>
      <c r="S48" s="23">
        <v>78272222</v>
      </c>
      <c r="T48" s="23">
        <v>24</v>
      </c>
      <c r="U48" s="24">
        <v>6854688</v>
      </c>
      <c r="V48" s="50">
        <f t="shared" si="48"/>
        <v>353</v>
      </c>
      <c r="W48" s="44">
        <f t="shared" si="49"/>
        <v>122380978</v>
      </c>
      <c r="X48" s="44">
        <v>332</v>
      </c>
      <c r="Y48" s="44">
        <v>115838557</v>
      </c>
      <c r="Z48" s="44">
        <v>21</v>
      </c>
      <c r="AA48" s="45">
        <v>6542421</v>
      </c>
      <c r="AB48" s="35">
        <f t="shared" si="50"/>
        <v>342</v>
      </c>
      <c r="AC48" s="23">
        <f t="shared" si="51"/>
        <v>115772226</v>
      </c>
      <c r="AD48" s="23">
        <v>311</v>
      </c>
      <c r="AE48" s="23">
        <v>106158637</v>
      </c>
      <c r="AF48" s="23">
        <v>31</v>
      </c>
      <c r="AG48" s="24">
        <v>9613589</v>
      </c>
      <c r="AH48" s="50">
        <f t="shared" si="52"/>
        <v>404</v>
      </c>
      <c r="AI48" s="44">
        <f t="shared" si="52"/>
        <v>128601435</v>
      </c>
      <c r="AJ48" s="44">
        <v>370</v>
      </c>
      <c r="AK48" s="44">
        <v>117198436</v>
      </c>
      <c r="AL48" s="44">
        <v>34</v>
      </c>
      <c r="AM48" s="45">
        <v>11402999</v>
      </c>
      <c r="AN48" s="35">
        <f t="shared" si="53"/>
        <v>444</v>
      </c>
      <c r="AO48" s="23">
        <f t="shared" si="53"/>
        <v>127161892</v>
      </c>
      <c r="AP48" s="23">
        <v>401</v>
      </c>
      <c r="AQ48" s="23">
        <v>116835931</v>
      </c>
      <c r="AR48" s="23">
        <v>43</v>
      </c>
      <c r="AS48" s="24">
        <v>10325961</v>
      </c>
    </row>
    <row r="49" spans="1:95" ht="21.6" customHeight="1">
      <c r="A49" s="111"/>
      <c r="B49" s="110"/>
      <c r="C49" s="69" t="s">
        <v>101</v>
      </c>
      <c r="D49" s="87">
        <f t="shared" si="42"/>
        <v>295</v>
      </c>
      <c r="E49" s="88">
        <f t="shared" si="43"/>
        <v>92179991</v>
      </c>
      <c r="F49" s="88">
        <v>221</v>
      </c>
      <c r="G49" s="88">
        <v>72401439</v>
      </c>
      <c r="H49" s="88">
        <v>74</v>
      </c>
      <c r="I49" s="89">
        <v>19778552</v>
      </c>
      <c r="J49" s="50">
        <f t="shared" si="44"/>
        <v>330</v>
      </c>
      <c r="K49" s="44">
        <f t="shared" si="45"/>
        <v>101354275</v>
      </c>
      <c r="L49" s="44">
        <v>230</v>
      </c>
      <c r="M49" s="44">
        <v>75983334</v>
      </c>
      <c r="N49" s="44">
        <v>100</v>
      </c>
      <c r="O49" s="45">
        <v>25370941</v>
      </c>
      <c r="P49" s="35">
        <f t="shared" si="46"/>
        <v>346</v>
      </c>
      <c r="Q49" s="23">
        <f t="shared" si="47"/>
        <v>102633323</v>
      </c>
      <c r="R49" s="23">
        <v>248</v>
      </c>
      <c r="S49" s="23">
        <v>80175257</v>
      </c>
      <c r="T49" s="23">
        <v>98</v>
      </c>
      <c r="U49" s="24">
        <v>22458066</v>
      </c>
      <c r="V49" s="50">
        <f t="shared" si="48"/>
        <v>342</v>
      </c>
      <c r="W49" s="44">
        <f t="shared" si="49"/>
        <v>92209861</v>
      </c>
      <c r="X49" s="44">
        <v>261</v>
      </c>
      <c r="Y49" s="44">
        <v>71936302</v>
      </c>
      <c r="Z49" s="44">
        <v>81</v>
      </c>
      <c r="AA49" s="45">
        <v>20273559</v>
      </c>
      <c r="AB49" s="35">
        <f t="shared" si="50"/>
        <v>352</v>
      </c>
      <c r="AC49" s="23">
        <f t="shared" si="51"/>
        <v>100300542</v>
      </c>
      <c r="AD49" s="23">
        <v>257</v>
      </c>
      <c r="AE49" s="23">
        <v>75509895</v>
      </c>
      <c r="AF49" s="23">
        <v>95</v>
      </c>
      <c r="AG49" s="24">
        <v>24790647</v>
      </c>
      <c r="AH49" s="50">
        <f t="shared" si="52"/>
        <v>358</v>
      </c>
      <c r="AI49" s="44">
        <f t="shared" si="52"/>
        <v>101824437</v>
      </c>
      <c r="AJ49" s="44">
        <v>254</v>
      </c>
      <c r="AK49" s="44">
        <v>74884708</v>
      </c>
      <c r="AL49" s="44">
        <v>104</v>
      </c>
      <c r="AM49" s="45">
        <v>26939729</v>
      </c>
      <c r="AN49" s="35">
        <f t="shared" si="53"/>
        <v>461</v>
      </c>
      <c r="AO49" s="23">
        <f t="shared" si="53"/>
        <v>118167954</v>
      </c>
      <c r="AP49" s="23">
        <v>331</v>
      </c>
      <c r="AQ49" s="23">
        <v>82955259</v>
      </c>
      <c r="AR49" s="23">
        <v>130</v>
      </c>
      <c r="AS49" s="24">
        <v>35212695</v>
      </c>
    </row>
    <row r="50" spans="1:95" ht="21.6" customHeight="1">
      <c r="A50" s="111"/>
      <c r="B50" s="110"/>
      <c r="C50" s="69" t="s">
        <v>102</v>
      </c>
      <c r="D50" s="87">
        <f t="shared" si="42"/>
        <v>96</v>
      </c>
      <c r="E50" s="88">
        <f t="shared" si="43"/>
        <v>41245620</v>
      </c>
      <c r="F50" s="88">
        <v>86</v>
      </c>
      <c r="G50" s="88">
        <v>38576252</v>
      </c>
      <c r="H50" s="88">
        <v>10</v>
      </c>
      <c r="I50" s="89">
        <v>2669368</v>
      </c>
      <c r="J50" s="50">
        <f t="shared" si="44"/>
        <v>97</v>
      </c>
      <c r="K50" s="44">
        <f t="shared" si="45"/>
        <v>45365302</v>
      </c>
      <c r="L50" s="44">
        <v>85</v>
      </c>
      <c r="M50" s="44">
        <v>42691414</v>
      </c>
      <c r="N50" s="44">
        <v>12</v>
      </c>
      <c r="O50" s="45">
        <v>2673888</v>
      </c>
      <c r="P50" s="35">
        <f t="shared" si="46"/>
        <v>90</v>
      </c>
      <c r="Q50" s="23">
        <f t="shared" si="47"/>
        <v>32589136</v>
      </c>
      <c r="R50" s="23">
        <v>83</v>
      </c>
      <c r="S50" s="23">
        <v>30776746</v>
      </c>
      <c r="T50" s="23">
        <v>7</v>
      </c>
      <c r="U50" s="24">
        <v>1812390</v>
      </c>
      <c r="V50" s="50">
        <f t="shared" si="48"/>
        <v>108</v>
      </c>
      <c r="W50" s="44">
        <f t="shared" si="49"/>
        <v>36226735</v>
      </c>
      <c r="X50" s="44">
        <v>94</v>
      </c>
      <c r="Y50" s="44">
        <v>32255953</v>
      </c>
      <c r="Z50" s="44">
        <v>14</v>
      </c>
      <c r="AA50" s="45">
        <v>3970782</v>
      </c>
      <c r="AB50" s="35">
        <f t="shared" si="50"/>
        <v>114</v>
      </c>
      <c r="AC50" s="23">
        <f t="shared" si="51"/>
        <v>45255647</v>
      </c>
      <c r="AD50" s="23">
        <v>106</v>
      </c>
      <c r="AE50" s="23">
        <v>43085729</v>
      </c>
      <c r="AF50" s="23">
        <v>8</v>
      </c>
      <c r="AG50" s="24">
        <v>2169918</v>
      </c>
      <c r="AH50" s="50">
        <f t="shared" si="52"/>
        <v>119</v>
      </c>
      <c r="AI50" s="44">
        <f t="shared" si="52"/>
        <v>37866762</v>
      </c>
      <c r="AJ50" s="44">
        <v>112</v>
      </c>
      <c r="AK50" s="44">
        <v>35551896</v>
      </c>
      <c r="AL50" s="44">
        <v>7</v>
      </c>
      <c r="AM50" s="45">
        <v>2314866</v>
      </c>
      <c r="AN50" s="35">
        <f t="shared" si="53"/>
        <v>162</v>
      </c>
      <c r="AO50" s="23">
        <f t="shared" si="53"/>
        <v>53619759</v>
      </c>
      <c r="AP50" s="23">
        <v>144</v>
      </c>
      <c r="AQ50" s="23">
        <v>48161464</v>
      </c>
      <c r="AR50" s="23">
        <v>18</v>
      </c>
      <c r="AS50" s="24">
        <v>5458295</v>
      </c>
    </row>
    <row r="51" spans="1:95" ht="21.6" customHeight="1">
      <c r="A51" s="111"/>
      <c r="B51" s="110"/>
      <c r="C51" s="69" t="s">
        <v>103</v>
      </c>
      <c r="D51" s="87">
        <f t="shared" si="42"/>
        <v>67</v>
      </c>
      <c r="E51" s="88">
        <f t="shared" si="43"/>
        <v>18006306</v>
      </c>
      <c r="F51" s="88">
        <v>38</v>
      </c>
      <c r="G51" s="88">
        <v>10574022</v>
      </c>
      <c r="H51" s="88">
        <v>29</v>
      </c>
      <c r="I51" s="89">
        <v>7432284</v>
      </c>
      <c r="J51" s="50">
        <f t="shared" si="44"/>
        <v>75</v>
      </c>
      <c r="K51" s="44">
        <f t="shared" si="45"/>
        <v>22229919</v>
      </c>
      <c r="L51" s="44">
        <v>31</v>
      </c>
      <c r="M51" s="44">
        <v>11890965</v>
      </c>
      <c r="N51" s="44">
        <v>44</v>
      </c>
      <c r="O51" s="45">
        <v>10338954</v>
      </c>
      <c r="P51" s="35">
        <f t="shared" si="46"/>
        <v>88</v>
      </c>
      <c r="Q51" s="23">
        <f t="shared" si="47"/>
        <v>24835409</v>
      </c>
      <c r="R51" s="23">
        <v>50</v>
      </c>
      <c r="S51" s="23">
        <v>16769768</v>
      </c>
      <c r="T51" s="23">
        <v>38</v>
      </c>
      <c r="U51" s="24">
        <v>8065641</v>
      </c>
      <c r="V51" s="50">
        <f t="shared" si="48"/>
        <v>75</v>
      </c>
      <c r="W51" s="44">
        <f t="shared" si="49"/>
        <v>21608879</v>
      </c>
      <c r="X51" s="44">
        <v>38</v>
      </c>
      <c r="Y51" s="44">
        <v>9824798</v>
      </c>
      <c r="Z51" s="44">
        <v>37</v>
      </c>
      <c r="AA51" s="45">
        <v>11784081</v>
      </c>
      <c r="AB51" s="35">
        <f t="shared" si="50"/>
        <v>64</v>
      </c>
      <c r="AC51" s="23">
        <f t="shared" si="51"/>
        <v>13605923</v>
      </c>
      <c r="AD51" s="23">
        <v>32</v>
      </c>
      <c r="AE51" s="23">
        <v>8450678</v>
      </c>
      <c r="AF51" s="23">
        <v>32</v>
      </c>
      <c r="AG51" s="24">
        <v>5155245</v>
      </c>
      <c r="AH51" s="50">
        <f t="shared" si="52"/>
        <v>94</v>
      </c>
      <c r="AI51" s="44">
        <f t="shared" si="52"/>
        <v>26158048</v>
      </c>
      <c r="AJ51" s="44">
        <v>48</v>
      </c>
      <c r="AK51" s="44">
        <v>15035923</v>
      </c>
      <c r="AL51" s="44">
        <v>46</v>
      </c>
      <c r="AM51" s="45">
        <v>11122125</v>
      </c>
      <c r="AN51" s="35">
        <f t="shared" si="53"/>
        <v>116</v>
      </c>
      <c r="AO51" s="23">
        <f t="shared" si="53"/>
        <v>27131454</v>
      </c>
      <c r="AP51" s="23">
        <v>62</v>
      </c>
      <c r="AQ51" s="23">
        <v>14198606</v>
      </c>
      <c r="AR51" s="23">
        <v>54</v>
      </c>
      <c r="AS51" s="24">
        <v>12932848</v>
      </c>
    </row>
    <row r="52" spans="1:95" ht="33">
      <c r="A52" s="111"/>
      <c r="B52" s="110"/>
      <c r="C52" s="69" t="s">
        <v>128</v>
      </c>
      <c r="D52" s="87">
        <f t="shared" si="42"/>
        <v>15</v>
      </c>
      <c r="E52" s="88">
        <f t="shared" si="43"/>
        <v>6506094</v>
      </c>
      <c r="F52" s="88">
        <v>9</v>
      </c>
      <c r="G52" s="88">
        <v>4103343</v>
      </c>
      <c r="H52" s="88">
        <v>6</v>
      </c>
      <c r="I52" s="89">
        <v>2402751</v>
      </c>
      <c r="J52" s="50">
        <f t="shared" si="44"/>
        <v>15</v>
      </c>
      <c r="K52" s="44">
        <f t="shared" si="45"/>
        <v>7326144</v>
      </c>
      <c r="L52" s="44">
        <v>8</v>
      </c>
      <c r="M52" s="44">
        <v>4884078</v>
      </c>
      <c r="N52" s="44">
        <v>7</v>
      </c>
      <c r="O52" s="45">
        <v>2442066</v>
      </c>
      <c r="P52" s="35">
        <f t="shared" si="46"/>
        <v>15</v>
      </c>
      <c r="Q52" s="23">
        <f t="shared" si="47"/>
        <v>6364358</v>
      </c>
      <c r="R52" s="23">
        <v>12</v>
      </c>
      <c r="S52" s="23">
        <v>6132920</v>
      </c>
      <c r="T52" s="23">
        <v>3</v>
      </c>
      <c r="U52" s="24">
        <v>231438</v>
      </c>
      <c r="V52" s="50">
        <f t="shared" si="48"/>
        <v>19</v>
      </c>
      <c r="W52" s="44">
        <f t="shared" si="49"/>
        <v>7423451</v>
      </c>
      <c r="X52" s="44">
        <v>15</v>
      </c>
      <c r="Y52" s="44">
        <v>5929589</v>
      </c>
      <c r="Z52" s="44">
        <v>4</v>
      </c>
      <c r="AA52" s="45">
        <v>1493862</v>
      </c>
      <c r="AB52" s="35">
        <f t="shared" si="50"/>
        <v>11</v>
      </c>
      <c r="AC52" s="23">
        <f t="shared" si="51"/>
        <v>5082399</v>
      </c>
      <c r="AD52" s="23">
        <v>8</v>
      </c>
      <c r="AE52" s="23">
        <v>4213335</v>
      </c>
      <c r="AF52" s="23">
        <v>3</v>
      </c>
      <c r="AG52" s="24">
        <v>869064</v>
      </c>
      <c r="AH52" s="50">
        <f t="shared" si="52"/>
        <v>13</v>
      </c>
      <c r="AI52" s="44">
        <f t="shared" si="52"/>
        <v>3749049</v>
      </c>
      <c r="AJ52" s="44">
        <v>8</v>
      </c>
      <c r="AK52" s="44">
        <v>2541525</v>
      </c>
      <c r="AL52" s="44">
        <v>5</v>
      </c>
      <c r="AM52" s="45">
        <v>1207524</v>
      </c>
      <c r="AN52" s="35">
        <f t="shared" si="53"/>
        <v>18</v>
      </c>
      <c r="AO52" s="23">
        <f t="shared" si="53"/>
        <v>4761376</v>
      </c>
      <c r="AP52" s="23">
        <v>12</v>
      </c>
      <c r="AQ52" s="23">
        <v>3178064</v>
      </c>
      <c r="AR52" s="23">
        <v>6</v>
      </c>
      <c r="AS52" s="24">
        <v>1583312</v>
      </c>
    </row>
    <row r="53" spans="1:95" ht="21.6" customHeight="1">
      <c r="A53" s="111"/>
      <c r="B53" s="110"/>
      <c r="C53" s="69" t="s">
        <v>104</v>
      </c>
      <c r="D53" s="87">
        <f t="shared" si="42"/>
        <v>18</v>
      </c>
      <c r="E53" s="88">
        <f t="shared" si="43"/>
        <v>5564333</v>
      </c>
      <c r="F53" s="88">
        <v>6</v>
      </c>
      <c r="G53" s="88">
        <v>2769363</v>
      </c>
      <c r="H53" s="88">
        <v>12</v>
      </c>
      <c r="I53" s="89">
        <v>2794970</v>
      </c>
      <c r="J53" s="50">
        <f t="shared" si="44"/>
        <v>32</v>
      </c>
      <c r="K53" s="44">
        <f t="shared" si="45"/>
        <v>8125737</v>
      </c>
      <c r="L53" s="44">
        <v>13</v>
      </c>
      <c r="M53" s="44">
        <v>4342629</v>
      </c>
      <c r="N53" s="44">
        <v>19</v>
      </c>
      <c r="O53" s="45">
        <v>3783108</v>
      </c>
      <c r="P53" s="35">
        <f t="shared" si="46"/>
        <v>22</v>
      </c>
      <c r="Q53" s="23">
        <f t="shared" si="47"/>
        <v>9226528</v>
      </c>
      <c r="R53" s="23">
        <v>14</v>
      </c>
      <c r="S53" s="23">
        <v>5929655</v>
      </c>
      <c r="T53" s="23">
        <v>8</v>
      </c>
      <c r="U53" s="24">
        <v>3296873</v>
      </c>
      <c r="V53" s="50">
        <f t="shared" si="48"/>
        <v>19</v>
      </c>
      <c r="W53" s="44">
        <f t="shared" si="49"/>
        <v>6051588</v>
      </c>
      <c r="X53" s="44">
        <v>7</v>
      </c>
      <c r="Y53" s="44">
        <v>2319641</v>
      </c>
      <c r="Z53" s="44">
        <v>12</v>
      </c>
      <c r="AA53" s="45">
        <v>3731947</v>
      </c>
      <c r="AB53" s="35">
        <f t="shared" si="50"/>
        <v>29</v>
      </c>
      <c r="AC53" s="23">
        <f t="shared" si="51"/>
        <v>8327733</v>
      </c>
      <c r="AD53" s="23">
        <v>12</v>
      </c>
      <c r="AE53" s="23">
        <v>2855439</v>
      </c>
      <c r="AF53" s="23">
        <v>17</v>
      </c>
      <c r="AG53" s="24">
        <v>5472294</v>
      </c>
      <c r="AH53" s="50">
        <f t="shared" si="52"/>
        <v>19</v>
      </c>
      <c r="AI53" s="44">
        <f t="shared" si="52"/>
        <v>6250101</v>
      </c>
      <c r="AJ53" s="44">
        <v>9</v>
      </c>
      <c r="AK53" s="44">
        <v>3200313</v>
      </c>
      <c r="AL53" s="44">
        <v>10</v>
      </c>
      <c r="AM53" s="45">
        <v>3049788</v>
      </c>
      <c r="AN53" s="35">
        <f t="shared" si="53"/>
        <v>31</v>
      </c>
      <c r="AO53" s="23">
        <f t="shared" si="53"/>
        <v>10567779</v>
      </c>
      <c r="AP53" s="23">
        <v>11</v>
      </c>
      <c r="AQ53" s="23">
        <v>3009423</v>
      </c>
      <c r="AR53" s="23">
        <v>20</v>
      </c>
      <c r="AS53" s="24">
        <v>7558356</v>
      </c>
    </row>
    <row r="54" spans="1:95" ht="21.6" customHeight="1">
      <c r="A54" s="111"/>
      <c r="B54" s="110"/>
      <c r="C54" s="69" t="s">
        <v>56</v>
      </c>
      <c r="D54" s="87">
        <f t="shared" si="42"/>
        <v>13</v>
      </c>
      <c r="E54" s="88">
        <f t="shared" si="43"/>
        <v>3026415</v>
      </c>
      <c r="F54" s="88">
        <v>8</v>
      </c>
      <c r="G54" s="88">
        <v>1887981</v>
      </c>
      <c r="H54" s="88">
        <v>5</v>
      </c>
      <c r="I54" s="89">
        <v>1138434</v>
      </c>
      <c r="J54" s="50">
        <f t="shared" si="44"/>
        <v>19</v>
      </c>
      <c r="K54" s="44">
        <f t="shared" si="45"/>
        <v>7256562</v>
      </c>
      <c r="L54" s="44">
        <v>11</v>
      </c>
      <c r="M54" s="44">
        <v>5169465</v>
      </c>
      <c r="N54" s="44">
        <v>8</v>
      </c>
      <c r="O54" s="45">
        <v>2087097</v>
      </c>
      <c r="P54" s="35">
        <f t="shared" si="46"/>
        <v>13</v>
      </c>
      <c r="Q54" s="23">
        <f t="shared" si="47"/>
        <v>5956131</v>
      </c>
      <c r="R54" s="23">
        <v>9</v>
      </c>
      <c r="S54" s="23">
        <v>2823339</v>
      </c>
      <c r="T54" s="23">
        <v>4</v>
      </c>
      <c r="U54" s="24">
        <v>3132792</v>
      </c>
      <c r="V54" s="50">
        <f t="shared" si="48"/>
        <v>9</v>
      </c>
      <c r="W54" s="44">
        <f t="shared" si="49"/>
        <v>3273633</v>
      </c>
      <c r="X54" s="44">
        <v>9</v>
      </c>
      <c r="Y54" s="44">
        <v>3273633</v>
      </c>
      <c r="Z54" s="44">
        <v>0</v>
      </c>
      <c r="AA54" s="45">
        <v>0</v>
      </c>
      <c r="AB54" s="35">
        <f t="shared" si="50"/>
        <v>13</v>
      </c>
      <c r="AC54" s="23">
        <f t="shared" si="51"/>
        <v>4952448</v>
      </c>
      <c r="AD54" s="23">
        <v>9</v>
      </c>
      <c r="AE54" s="23">
        <v>3599787</v>
      </c>
      <c r="AF54" s="23">
        <v>4</v>
      </c>
      <c r="AG54" s="24">
        <v>1352661</v>
      </c>
      <c r="AH54" s="50">
        <f t="shared" si="52"/>
        <v>19</v>
      </c>
      <c r="AI54" s="44">
        <f t="shared" si="52"/>
        <v>5580230</v>
      </c>
      <c r="AJ54" s="44">
        <v>15</v>
      </c>
      <c r="AK54" s="44">
        <v>4695416</v>
      </c>
      <c r="AL54" s="44">
        <v>4</v>
      </c>
      <c r="AM54" s="45">
        <v>884814</v>
      </c>
      <c r="AN54" s="35">
        <f t="shared" si="53"/>
        <v>16</v>
      </c>
      <c r="AO54" s="23">
        <f t="shared" si="53"/>
        <v>5119274</v>
      </c>
      <c r="AP54" s="23">
        <v>12</v>
      </c>
      <c r="AQ54" s="23">
        <v>4485032</v>
      </c>
      <c r="AR54" s="23">
        <v>4</v>
      </c>
      <c r="AS54" s="24">
        <v>634242</v>
      </c>
    </row>
    <row r="55" spans="1:95" ht="33">
      <c r="A55" s="111"/>
      <c r="B55" s="110"/>
      <c r="C55" s="69" t="s">
        <v>87</v>
      </c>
      <c r="D55" s="87">
        <f t="shared" si="42"/>
        <v>26</v>
      </c>
      <c r="E55" s="88">
        <f t="shared" si="43"/>
        <v>9901101</v>
      </c>
      <c r="F55" s="88">
        <v>21</v>
      </c>
      <c r="G55" s="88">
        <v>8541279</v>
      </c>
      <c r="H55" s="88">
        <v>5</v>
      </c>
      <c r="I55" s="89">
        <v>1359822</v>
      </c>
      <c r="J55" s="50">
        <f t="shared" si="44"/>
        <v>29</v>
      </c>
      <c r="K55" s="44">
        <f t="shared" si="45"/>
        <v>10099253</v>
      </c>
      <c r="L55" s="44">
        <v>24</v>
      </c>
      <c r="M55" s="44">
        <v>9300389</v>
      </c>
      <c r="N55" s="44">
        <v>5</v>
      </c>
      <c r="O55" s="45">
        <v>798864</v>
      </c>
      <c r="P55" s="35">
        <f t="shared" si="46"/>
        <v>30</v>
      </c>
      <c r="Q55" s="23">
        <f t="shared" si="47"/>
        <v>7727379</v>
      </c>
      <c r="R55" s="23">
        <v>18</v>
      </c>
      <c r="S55" s="23">
        <v>4274364</v>
      </c>
      <c r="T55" s="23">
        <v>12</v>
      </c>
      <c r="U55" s="24">
        <v>3453015</v>
      </c>
      <c r="V55" s="50">
        <f t="shared" si="48"/>
        <v>36</v>
      </c>
      <c r="W55" s="44">
        <f t="shared" si="49"/>
        <v>14082704</v>
      </c>
      <c r="X55" s="44">
        <v>29</v>
      </c>
      <c r="Y55" s="44">
        <v>12401507</v>
      </c>
      <c r="Z55" s="44">
        <v>7</v>
      </c>
      <c r="AA55" s="45">
        <v>1681197</v>
      </c>
      <c r="AB55" s="35">
        <f t="shared" si="50"/>
        <v>30</v>
      </c>
      <c r="AC55" s="23">
        <f t="shared" si="51"/>
        <v>10723511</v>
      </c>
      <c r="AD55" s="23">
        <v>21</v>
      </c>
      <c r="AE55" s="23">
        <v>5874806</v>
      </c>
      <c r="AF55" s="23">
        <v>9</v>
      </c>
      <c r="AG55" s="24">
        <v>4848705</v>
      </c>
      <c r="AH55" s="50">
        <f t="shared" si="52"/>
        <v>45</v>
      </c>
      <c r="AI55" s="44">
        <f t="shared" si="52"/>
        <v>16158716</v>
      </c>
      <c r="AJ55" s="44">
        <v>33</v>
      </c>
      <c r="AK55" s="44">
        <v>9759836</v>
      </c>
      <c r="AL55" s="44">
        <v>12</v>
      </c>
      <c r="AM55" s="45">
        <v>6398880</v>
      </c>
      <c r="AN55" s="35">
        <f t="shared" si="53"/>
        <v>38</v>
      </c>
      <c r="AO55" s="23">
        <f t="shared" si="53"/>
        <v>12426610</v>
      </c>
      <c r="AP55" s="23">
        <v>30</v>
      </c>
      <c r="AQ55" s="23">
        <v>9732185</v>
      </c>
      <c r="AR55" s="23">
        <v>8</v>
      </c>
      <c r="AS55" s="24">
        <v>2694425</v>
      </c>
    </row>
    <row r="56" spans="1:95" ht="21.6" customHeight="1">
      <c r="A56" s="111"/>
      <c r="B56" s="110"/>
      <c r="C56" s="69" t="s">
        <v>57</v>
      </c>
      <c r="D56" s="87">
        <f t="shared" si="42"/>
        <v>85</v>
      </c>
      <c r="E56" s="88">
        <f t="shared" si="43"/>
        <v>34388599</v>
      </c>
      <c r="F56" s="88">
        <v>64</v>
      </c>
      <c r="G56" s="88">
        <v>27001837</v>
      </c>
      <c r="H56" s="88">
        <v>21</v>
      </c>
      <c r="I56" s="89">
        <v>7386762</v>
      </c>
      <c r="J56" s="50">
        <f t="shared" si="44"/>
        <v>107</v>
      </c>
      <c r="K56" s="44">
        <f t="shared" si="45"/>
        <v>40345711</v>
      </c>
      <c r="L56" s="44">
        <v>81</v>
      </c>
      <c r="M56" s="44">
        <v>33352453</v>
      </c>
      <c r="N56" s="44">
        <v>26</v>
      </c>
      <c r="O56" s="45">
        <v>6993258</v>
      </c>
      <c r="P56" s="35">
        <f t="shared" si="46"/>
        <v>100</v>
      </c>
      <c r="Q56" s="23">
        <f t="shared" si="47"/>
        <v>36361984</v>
      </c>
      <c r="R56" s="23">
        <v>71</v>
      </c>
      <c r="S56" s="23">
        <v>29733209</v>
      </c>
      <c r="T56" s="23">
        <v>29</v>
      </c>
      <c r="U56" s="24">
        <v>6628775</v>
      </c>
      <c r="V56" s="50">
        <f t="shared" si="48"/>
        <v>88</v>
      </c>
      <c r="W56" s="44">
        <f t="shared" si="49"/>
        <v>28975753</v>
      </c>
      <c r="X56" s="44">
        <v>73</v>
      </c>
      <c r="Y56" s="44">
        <v>24663931</v>
      </c>
      <c r="Z56" s="44">
        <v>15</v>
      </c>
      <c r="AA56" s="45">
        <v>4311822</v>
      </c>
      <c r="AB56" s="35">
        <f t="shared" si="50"/>
        <v>107</v>
      </c>
      <c r="AC56" s="23">
        <f t="shared" si="51"/>
        <v>33609409</v>
      </c>
      <c r="AD56" s="23">
        <v>76</v>
      </c>
      <c r="AE56" s="23">
        <v>24196309</v>
      </c>
      <c r="AF56" s="23">
        <v>31</v>
      </c>
      <c r="AG56" s="24">
        <v>9413100</v>
      </c>
      <c r="AH56" s="50">
        <f t="shared" si="52"/>
        <v>93</v>
      </c>
      <c r="AI56" s="44">
        <f t="shared" si="52"/>
        <v>31293714</v>
      </c>
      <c r="AJ56" s="44">
        <v>72</v>
      </c>
      <c r="AK56" s="44">
        <v>23794189</v>
      </c>
      <c r="AL56" s="44">
        <v>21</v>
      </c>
      <c r="AM56" s="45">
        <v>7499525</v>
      </c>
      <c r="AN56" s="35">
        <f t="shared" si="53"/>
        <v>96</v>
      </c>
      <c r="AO56" s="23">
        <f t="shared" si="53"/>
        <v>30103338</v>
      </c>
      <c r="AP56" s="23">
        <v>69</v>
      </c>
      <c r="AQ56" s="23">
        <v>21676705</v>
      </c>
      <c r="AR56" s="23">
        <v>27</v>
      </c>
      <c r="AS56" s="24">
        <v>8426633</v>
      </c>
    </row>
    <row r="57" spans="1:95" ht="49.5">
      <c r="A57" s="111"/>
      <c r="B57" s="110"/>
      <c r="C57" s="69" t="s">
        <v>105</v>
      </c>
      <c r="D57" s="87">
        <f t="shared" si="42"/>
        <v>21</v>
      </c>
      <c r="E57" s="88">
        <f t="shared" si="43"/>
        <v>9976425</v>
      </c>
      <c r="F57" s="88">
        <v>17</v>
      </c>
      <c r="G57" s="88">
        <v>8374287</v>
      </c>
      <c r="H57" s="88">
        <v>4</v>
      </c>
      <c r="I57" s="89">
        <v>1602138</v>
      </c>
      <c r="J57" s="50">
        <f t="shared" si="44"/>
        <v>27</v>
      </c>
      <c r="K57" s="44">
        <f t="shared" si="45"/>
        <v>11947463</v>
      </c>
      <c r="L57" s="44">
        <v>16</v>
      </c>
      <c r="M57" s="44">
        <v>8049858</v>
      </c>
      <c r="N57" s="44">
        <v>11</v>
      </c>
      <c r="O57" s="45">
        <v>3897605</v>
      </c>
      <c r="P57" s="35">
        <f t="shared" si="46"/>
        <v>24</v>
      </c>
      <c r="Q57" s="23">
        <f t="shared" si="47"/>
        <v>10164906</v>
      </c>
      <c r="R57" s="23">
        <v>17</v>
      </c>
      <c r="S57" s="23">
        <v>7458777</v>
      </c>
      <c r="T57" s="23">
        <v>7</v>
      </c>
      <c r="U57" s="24">
        <v>2706129</v>
      </c>
      <c r="V57" s="50">
        <f t="shared" si="48"/>
        <v>39</v>
      </c>
      <c r="W57" s="44">
        <f t="shared" si="49"/>
        <v>12921149</v>
      </c>
      <c r="X57" s="44">
        <v>27</v>
      </c>
      <c r="Y57" s="44">
        <v>10773227</v>
      </c>
      <c r="Z57" s="44">
        <v>12</v>
      </c>
      <c r="AA57" s="45">
        <v>2147922</v>
      </c>
      <c r="AB57" s="35">
        <f t="shared" si="50"/>
        <v>23</v>
      </c>
      <c r="AC57" s="23">
        <f t="shared" si="51"/>
        <v>6718197</v>
      </c>
      <c r="AD57" s="23">
        <v>13</v>
      </c>
      <c r="AE57" s="23">
        <v>4572525</v>
      </c>
      <c r="AF57" s="23">
        <v>10</v>
      </c>
      <c r="AG57" s="24">
        <v>2145672</v>
      </c>
      <c r="AH57" s="50">
        <f t="shared" si="52"/>
        <v>33</v>
      </c>
      <c r="AI57" s="44">
        <f t="shared" si="52"/>
        <v>13550675</v>
      </c>
      <c r="AJ57" s="44">
        <v>21</v>
      </c>
      <c r="AK57" s="44">
        <v>7453142</v>
      </c>
      <c r="AL57" s="44">
        <v>12</v>
      </c>
      <c r="AM57" s="45">
        <v>6097533</v>
      </c>
      <c r="AN57" s="35">
        <f t="shared" si="53"/>
        <v>30</v>
      </c>
      <c r="AO57" s="23">
        <f t="shared" si="53"/>
        <v>10114881</v>
      </c>
      <c r="AP57" s="23">
        <v>16</v>
      </c>
      <c r="AQ57" s="23">
        <v>6265382</v>
      </c>
      <c r="AR57" s="23">
        <v>14</v>
      </c>
      <c r="AS57" s="24">
        <v>3849499</v>
      </c>
    </row>
    <row r="58" spans="1:95" ht="21.6" customHeight="1">
      <c r="A58" s="111"/>
      <c r="B58" s="110"/>
      <c r="C58" s="69" t="s">
        <v>106</v>
      </c>
      <c r="D58" s="87">
        <f t="shared" si="42"/>
        <v>22</v>
      </c>
      <c r="E58" s="88">
        <f t="shared" si="43"/>
        <v>7370988</v>
      </c>
      <c r="F58" s="88">
        <v>12</v>
      </c>
      <c r="G58" s="88">
        <v>3715668</v>
      </c>
      <c r="H58" s="88">
        <v>10</v>
      </c>
      <c r="I58" s="89">
        <v>3655320</v>
      </c>
      <c r="J58" s="50">
        <f t="shared" si="44"/>
        <v>24</v>
      </c>
      <c r="K58" s="44">
        <f t="shared" si="45"/>
        <v>6493269</v>
      </c>
      <c r="L58" s="44">
        <v>11</v>
      </c>
      <c r="M58" s="44">
        <v>3941754</v>
      </c>
      <c r="N58" s="44">
        <v>13</v>
      </c>
      <c r="O58" s="45">
        <v>2551515</v>
      </c>
      <c r="P58" s="35">
        <f t="shared" si="46"/>
        <v>27</v>
      </c>
      <c r="Q58" s="23">
        <f t="shared" si="47"/>
        <v>8853693</v>
      </c>
      <c r="R58" s="23">
        <v>9</v>
      </c>
      <c r="S58" s="23">
        <v>4013085</v>
      </c>
      <c r="T58" s="23">
        <v>18</v>
      </c>
      <c r="U58" s="24">
        <v>4840608</v>
      </c>
      <c r="V58" s="50">
        <f t="shared" si="48"/>
        <v>22</v>
      </c>
      <c r="W58" s="44">
        <f t="shared" si="49"/>
        <v>5158314</v>
      </c>
      <c r="X58" s="44">
        <v>18</v>
      </c>
      <c r="Y58" s="44">
        <v>4016283</v>
      </c>
      <c r="Z58" s="44">
        <v>4</v>
      </c>
      <c r="AA58" s="45">
        <v>1142031</v>
      </c>
      <c r="AB58" s="35">
        <f t="shared" si="50"/>
        <v>20</v>
      </c>
      <c r="AC58" s="23">
        <f t="shared" si="51"/>
        <v>7485887</v>
      </c>
      <c r="AD58" s="23">
        <v>13</v>
      </c>
      <c r="AE58" s="23">
        <v>5047164</v>
      </c>
      <c r="AF58" s="23">
        <v>7</v>
      </c>
      <c r="AG58" s="24">
        <v>2438723</v>
      </c>
      <c r="AH58" s="50">
        <f t="shared" si="52"/>
        <v>20</v>
      </c>
      <c r="AI58" s="44">
        <f t="shared" si="52"/>
        <v>5985426</v>
      </c>
      <c r="AJ58" s="44">
        <v>8</v>
      </c>
      <c r="AK58" s="44">
        <v>3098151</v>
      </c>
      <c r="AL58" s="44">
        <v>12</v>
      </c>
      <c r="AM58" s="45">
        <v>2887275</v>
      </c>
      <c r="AN58" s="35">
        <f t="shared" si="53"/>
        <v>24</v>
      </c>
      <c r="AO58" s="23">
        <f t="shared" si="53"/>
        <v>4662879</v>
      </c>
      <c r="AP58" s="23">
        <v>10</v>
      </c>
      <c r="AQ58" s="23">
        <v>2115165</v>
      </c>
      <c r="AR58" s="23">
        <v>14</v>
      </c>
      <c r="AS58" s="24">
        <v>2547714</v>
      </c>
    </row>
    <row r="59" spans="1:95" ht="33">
      <c r="A59" s="111"/>
      <c r="B59" s="110"/>
      <c r="C59" s="69" t="s">
        <v>107</v>
      </c>
      <c r="D59" s="87">
        <f t="shared" si="42"/>
        <v>41</v>
      </c>
      <c r="E59" s="88">
        <f t="shared" si="43"/>
        <v>20137982</v>
      </c>
      <c r="F59" s="88">
        <v>12</v>
      </c>
      <c r="G59" s="88">
        <v>4435863</v>
      </c>
      <c r="H59" s="88">
        <v>29</v>
      </c>
      <c r="I59" s="89">
        <v>15702119</v>
      </c>
      <c r="J59" s="50">
        <f t="shared" si="44"/>
        <v>28</v>
      </c>
      <c r="K59" s="44">
        <f t="shared" si="45"/>
        <v>8643054</v>
      </c>
      <c r="L59" s="44">
        <v>6</v>
      </c>
      <c r="M59" s="44">
        <v>1705323</v>
      </c>
      <c r="N59" s="44">
        <v>22</v>
      </c>
      <c r="O59" s="45">
        <v>6937731</v>
      </c>
      <c r="P59" s="35">
        <f t="shared" si="46"/>
        <v>53</v>
      </c>
      <c r="Q59" s="23">
        <f t="shared" si="47"/>
        <v>21704813</v>
      </c>
      <c r="R59" s="23">
        <v>21</v>
      </c>
      <c r="S59" s="23">
        <v>9197994</v>
      </c>
      <c r="T59" s="23">
        <v>32</v>
      </c>
      <c r="U59" s="24">
        <v>12506819</v>
      </c>
      <c r="V59" s="50">
        <f t="shared" si="48"/>
        <v>32</v>
      </c>
      <c r="W59" s="44">
        <f t="shared" si="49"/>
        <v>7426791</v>
      </c>
      <c r="X59" s="44">
        <v>6</v>
      </c>
      <c r="Y59" s="44">
        <v>651909</v>
      </c>
      <c r="Z59" s="44">
        <v>26</v>
      </c>
      <c r="AA59" s="45">
        <v>6774882</v>
      </c>
      <c r="AB59" s="35">
        <f t="shared" si="50"/>
        <v>29</v>
      </c>
      <c r="AC59" s="23">
        <f t="shared" si="51"/>
        <v>8177582</v>
      </c>
      <c r="AD59" s="23">
        <v>9</v>
      </c>
      <c r="AE59" s="23">
        <v>3148926</v>
      </c>
      <c r="AF59" s="23">
        <v>20</v>
      </c>
      <c r="AG59" s="24">
        <v>5028656</v>
      </c>
      <c r="AH59" s="50">
        <f t="shared" si="52"/>
        <v>26</v>
      </c>
      <c r="AI59" s="44">
        <f t="shared" si="52"/>
        <v>9182874</v>
      </c>
      <c r="AJ59" s="44">
        <v>5</v>
      </c>
      <c r="AK59" s="44">
        <v>2386704</v>
      </c>
      <c r="AL59" s="44">
        <v>21</v>
      </c>
      <c r="AM59" s="45">
        <v>6796170</v>
      </c>
      <c r="AN59" s="35">
        <f t="shared" si="53"/>
        <v>36</v>
      </c>
      <c r="AO59" s="23">
        <f t="shared" si="53"/>
        <v>11738220</v>
      </c>
      <c r="AP59" s="23">
        <v>7</v>
      </c>
      <c r="AQ59" s="23">
        <v>1382262</v>
      </c>
      <c r="AR59" s="23">
        <v>29</v>
      </c>
      <c r="AS59" s="24">
        <v>10355958</v>
      </c>
    </row>
    <row r="60" spans="1:95" ht="33">
      <c r="A60" s="111"/>
      <c r="B60" s="110"/>
      <c r="C60" s="69" t="s">
        <v>90</v>
      </c>
      <c r="D60" s="87">
        <f t="shared" si="42"/>
        <v>6</v>
      </c>
      <c r="E60" s="88">
        <f t="shared" si="43"/>
        <v>1432262</v>
      </c>
      <c r="F60" s="88">
        <v>6</v>
      </c>
      <c r="G60" s="88">
        <v>1432262</v>
      </c>
      <c r="H60" s="88">
        <v>0</v>
      </c>
      <c r="I60" s="89">
        <v>0</v>
      </c>
      <c r="J60" s="50">
        <f t="shared" si="44"/>
        <v>7</v>
      </c>
      <c r="K60" s="44">
        <f t="shared" si="45"/>
        <v>3379332</v>
      </c>
      <c r="L60" s="44">
        <v>4</v>
      </c>
      <c r="M60" s="44">
        <v>2652732</v>
      </c>
      <c r="N60" s="44">
        <v>3</v>
      </c>
      <c r="O60" s="45">
        <v>726600</v>
      </c>
      <c r="P60" s="35">
        <f t="shared" si="46"/>
        <v>17</v>
      </c>
      <c r="Q60" s="23">
        <f t="shared" si="47"/>
        <v>6682668</v>
      </c>
      <c r="R60" s="23">
        <v>11</v>
      </c>
      <c r="S60" s="23">
        <v>5459049</v>
      </c>
      <c r="T60" s="23">
        <v>6</v>
      </c>
      <c r="U60" s="24">
        <v>1223619</v>
      </c>
      <c r="V60" s="50">
        <f t="shared" si="48"/>
        <v>19</v>
      </c>
      <c r="W60" s="44">
        <f t="shared" si="49"/>
        <v>6358125</v>
      </c>
      <c r="X60" s="44">
        <v>13</v>
      </c>
      <c r="Y60" s="44">
        <v>5312442</v>
      </c>
      <c r="Z60" s="44">
        <v>6</v>
      </c>
      <c r="AA60" s="45">
        <v>1045683</v>
      </c>
      <c r="AB60" s="35">
        <f t="shared" si="50"/>
        <v>10</v>
      </c>
      <c r="AC60" s="23">
        <f t="shared" si="51"/>
        <v>3694832</v>
      </c>
      <c r="AD60" s="23">
        <v>8</v>
      </c>
      <c r="AE60" s="23">
        <v>3375357</v>
      </c>
      <c r="AF60" s="23">
        <v>2</v>
      </c>
      <c r="AG60" s="24">
        <v>319475</v>
      </c>
      <c r="AH60" s="50">
        <f t="shared" si="52"/>
        <v>10</v>
      </c>
      <c r="AI60" s="44">
        <f t="shared" si="52"/>
        <v>2546088</v>
      </c>
      <c r="AJ60" s="44">
        <v>4</v>
      </c>
      <c r="AK60" s="44">
        <v>1222647</v>
      </c>
      <c r="AL60" s="44">
        <v>6</v>
      </c>
      <c r="AM60" s="45">
        <v>1323441</v>
      </c>
      <c r="AN60" s="35">
        <f t="shared" si="53"/>
        <v>12</v>
      </c>
      <c r="AO60" s="23">
        <f t="shared" si="53"/>
        <v>2843043</v>
      </c>
      <c r="AP60" s="23">
        <v>9</v>
      </c>
      <c r="AQ60" s="23">
        <v>2470443</v>
      </c>
      <c r="AR60" s="23">
        <v>3</v>
      </c>
      <c r="AS60" s="24">
        <v>372600</v>
      </c>
    </row>
    <row r="61" spans="1:95" ht="21.6" customHeight="1" thickBot="1">
      <c r="A61" s="112"/>
      <c r="B61" s="113"/>
      <c r="C61" s="70" t="s">
        <v>59</v>
      </c>
      <c r="D61" s="90">
        <f t="shared" si="42"/>
        <v>90</v>
      </c>
      <c r="E61" s="91">
        <f t="shared" si="43"/>
        <v>32771814</v>
      </c>
      <c r="F61" s="91">
        <v>60</v>
      </c>
      <c r="G61" s="91">
        <v>23919315</v>
      </c>
      <c r="H61" s="91">
        <v>30</v>
      </c>
      <c r="I61" s="92">
        <v>8852499</v>
      </c>
      <c r="J61" s="51">
        <f t="shared" si="44"/>
        <v>122</v>
      </c>
      <c r="K61" s="46">
        <f t="shared" si="45"/>
        <v>36502984</v>
      </c>
      <c r="L61" s="46">
        <v>64</v>
      </c>
      <c r="M61" s="46">
        <v>19542896</v>
      </c>
      <c r="N61" s="46">
        <v>58</v>
      </c>
      <c r="O61" s="47">
        <v>16960088</v>
      </c>
      <c r="P61" s="36">
        <f t="shared" si="46"/>
        <v>101</v>
      </c>
      <c r="Q61" s="25">
        <f t="shared" si="47"/>
        <v>32871334</v>
      </c>
      <c r="R61" s="25">
        <v>68</v>
      </c>
      <c r="S61" s="25">
        <v>23679596</v>
      </c>
      <c r="T61" s="25">
        <v>33</v>
      </c>
      <c r="U61" s="26">
        <v>9191738</v>
      </c>
      <c r="V61" s="51">
        <f t="shared" si="48"/>
        <v>115</v>
      </c>
      <c r="W61" s="46">
        <f t="shared" si="49"/>
        <v>36874881</v>
      </c>
      <c r="X61" s="46">
        <v>80</v>
      </c>
      <c r="Y61" s="46">
        <v>24484833</v>
      </c>
      <c r="Z61" s="46">
        <v>35</v>
      </c>
      <c r="AA61" s="47">
        <v>12390048</v>
      </c>
      <c r="AB61" s="36">
        <f t="shared" si="50"/>
        <v>119</v>
      </c>
      <c r="AC61" s="25">
        <f t="shared" si="51"/>
        <v>35214328</v>
      </c>
      <c r="AD61" s="25">
        <v>86</v>
      </c>
      <c r="AE61" s="25">
        <v>27583803</v>
      </c>
      <c r="AF61" s="25">
        <v>33</v>
      </c>
      <c r="AG61" s="26">
        <v>7630525</v>
      </c>
      <c r="AH61" s="51">
        <f t="shared" si="52"/>
        <v>116</v>
      </c>
      <c r="AI61" s="46">
        <f t="shared" si="52"/>
        <v>38505963</v>
      </c>
      <c r="AJ61" s="46">
        <v>78</v>
      </c>
      <c r="AK61" s="46">
        <v>28153168</v>
      </c>
      <c r="AL61" s="46">
        <v>38</v>
      </c>
      <c r="AM61" s="47">
        <v>10352795</v>
      </c>
      <c r="AN61" s="36">
        <f t="shared" si="53"/>
        <v>159</v>
      </c>
      <c r="AO61" s="25">
        <f t="shared" si="53"/>
        <v>38706166</v>
      </c>
      <c r="AP61" s="25">
        <v>101</v>
      </c>
      <c r="AQ61" s="25">
        <v>25348939</v>
      </c>
      <c r="AR61" s="25">
        <v>58</v>
      </c>
      <c r="AS61" s="26">
        <v>13357227</v>
      </c>
    </row>
    <row r="62" spans="1:95" s="31" customFormat="1" ht="86.45" customHeight="1">
      <c r="A62" s="32"/>
      <c r="B62" s="11"/>
      <c r="C62" s="11"/>
      <c r="D62" s="149" t="s">
        <v>144</v>
      </c>
      <c r="E62" s="150"/>
      <c r="F62" s="150"/>
      <c r="G62" s="150"/>
      <c r="H62" s="150"/>
      <c r="I62" s="150"/>
      <c r="J62" s="137" t="s">
        <v>143</v>
      </c>
      <c r="K62" s="137"/>
      <c r="L62" s="137"/>
      <c r="M62" s="137"/>
      <c r="N62" s="137"/>
      <c r="O62" s="137"/>
      <c r="P62" s="137" t="s">
        <v>143</v>
      </c>
      <c r="Q62" s="137"/>
      <c r="R62" s="137"/>
      <c r="S62" s="137"/>
      <c r="T62" s="137"/>
      <c r="U62" s="137"/>
      <c r="V62" s="137" t="s">
        <v>143</v>
      </c>
      <c r="W62" s="137"/>
      <c r="X62" s="137"/>
      <c r="Y62" s="137"/>
      <c r="Z62" s="137"/>
      <c r="AA62" s="137"/>
      <c r="AB62" s="137" t="s">
        <v>143</v>
      </c>
      <c r="AC62" s="137"/>
      <c r="AD62" s="137"/>
      <c r="AE62" s="137"/>
      <c r="AF62" s="137"/>
      <c r="AG62" s="137"/>
      <c r="AH62" s="137" t="s">
        <v>143</v>
      </c>
      <c r="AI62" s="137"/>
      <c r="AJ62" s="137"/>
      <c r="AK62" s="137"/>
      <c r="AL62" s="137"/>
      <c r="AM62" s="137"/>
      <c r="AN62" s="136" t="s">
        <v>145</v>
      </c>
      <c r="AO62" s="137"/>
      <c r="AP62" s="137"/>
      <c r="AQ62" s="137"/>
      <c r="AR62" s="137"/>
      <c r="AS62" s="137"/>
      <c r="AV62" s="11"/>
      <c r="BC62" s="11"/>
      <c r="BJ62" s="11"/>
      <c r="BR62" s="11"/>
      <c r="CQ62" s="11"/>
    </row>
  </sheetData>
  <mergeCells count="50">
    <mergeCell ref="D62:I62"/>
    <mergeCell ref="D1:I1"/>
    <mergeCell ref="D3:I3"/>
    <mergeCell ref="D4:E4"/>
    <mergeCell ref="F4:G4"/>
    <mergeCell ref="H4:I4"/>
    <mergeCell ref="P62:U62"/>
    <mergeCell ref="P1:U1"/>
    <mergeCell ref="P3:U3"/>
    <mergeCell ref="P4:Q4"/>
    <mergeCell ref="R4:S4"/>
    <mergeCell ref="T4:U4"/>
    <mergeCell ref="AH62:AM62"/>
    <mergeCell ref="AN62:AS62"/>
    <mergeCell ref="AB62:AG62"/>
    <mergeCell ref="V62:AA62"/>
    <mergeCell ref="AN4:AO4"/>
    <mergeCell ref="AP4:AQ4"/>
    <mergeCell ref="A42:A61"/>
    <mergeCell ref="B42:B61"/>
    <mergeCell ref="V3:AA3"/>
    <mergeCell ref="V4:W4"/>
    <mergeCell ref="X4:Y4"/>
    <mergeCell ref="Z4:AA4"/>
    <mergeCell ref="A6:A28"/>
    <mergeCell ref="B6:B28"/>
    <mergeCell ref="A29:A41"/>
    <mergeCell ref="B29:B41"/>
    <mergeCell ref="A3:A5"/>
    <mergeCell ref="B3:C5"/>
    <mergeCell ref="V1:AA1"/>
    <mergeCell ref="AB1:AG1"/>
    <mergeCell ref="AH1:AM1"/>
    <mergeCell ref="AN1:AS1"/>
    <mergeCell ref="AR4:AS4"/>
    <mergeCell ref="AH3:AM3"/>
    <mergeCell ref="AN3:AS3"/>
    <mergeCell ref="AH4:AI4"/>
    <mergeCell ref="AJ4:AK4"/>
    <mergeCell ref="AL4:AM4"/>
    <mergeCell ref="AB3:AG3"/>
    <mergeCell ref="AB4:AC4"/>
    <mergeCell ref="AD4:AE4"/>
    <mergeCell ref="AF4:AG4"/>
    <mergeCell ref="J62:O62"/>
    <mergeCell ref="J1:O1"/>
    <mergeCell ref="J3:O3"/>
    <mergeCell ref="J4:K4"/>
    <mergeCell ref="L4:M4"/>
    <mergeCell ref="N4:O4"/>
  </mergeCells>
  <phoneticPr fontId="14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horizontalDpi="1200" verticalDpi="1200" r:id="rId1"/>
  <headerFooter alignWithMargins="0"/>
  <rowBreaks count="2" manualBreakCount="2">
    <brk id="28" max="16383" man="1"/>
    <brk id="41" max="16383" man="1"/>
  </rowBreaks>
  <colBreaks count="6" manualBreakCount="6">
    <brk id="9" max="1048575" man="1"/>
    <brk id="15" max="1048575" man="1"/>
    <brk id="21" max="1048575" man="1"/>
    <brk id="27" max="1048575" man="1"/>
    <brk id="33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8.125" style="4" customWidth="1"/>
    <col min="2" max="2" width="4.625" style="4" customWidth="1"/>
    <col min="3" max="3" width="14.75" style="6" customWidth="1"/>
    <col min="4" max="4" width="8.25" style="2" customWidth="1"/>
    <col min="5" max="5" width="13.75" style="2" customWidth="1"/>
    <col min="6" max="6" width="8.25" style="2" customWidth="1"/>
    <col min="7" max="7" width="13.75" style="2" customWidth="1"/>
    <col min="8" max="8" width="8.25" style="2" customWidth="1"/>
    <col min="9" max="9" width="12.625" style="2" customWidth="1"/>
    <col min="10" max="10" width="8.25" style="2" customWidth="1"/>
    <col min="11" max="11" width="13.75" style="2" customWidth="1"/>
    <col min="12" max="12" width="8.25" style="2" customWidth="1"/>
    <col min="13" max="13" width="13.75" style="2" customWidth="1"/>
    <col min="14" max="14" width="8.25" style="2" customWidth="1"/>
    <col min="15" max="15" width="12.625" style="2" customWidth="1"/>
    <col min="16" max="16384" width="9" style="2"/>
  </cols>
  <sheetData>
    <row r="1" spans="1:15" s="27" customFormat="1" ht="42" customHeight="1">
      <c r="A1" s="28"/>
      <c r="B1" s="20"/>
      <c r="C1" s="20"/>
      <c r="D1" s="140" t="s">
        <v>120</v>
      </c>
      <c r="E1" s="141"/>
      <c r="F1" s="141"/>
      <c r="G1" s="141"/>
      <c r="H1" s="141"/>
      <c r="I1" s="141"/>
      <c r="J1" s="140" t="s">
        <v>120</v>
      </c>
      <c r="K1" s="141"/>
      <c r="L1" s="141"/>
      <c r="M1" s="141"/>
      <c r="N1" s="141"/>
      <c r="O1" s="141"/>
    </row>
    <row r="2" spans="1:15" ht="18" customHeight="1" thickBot="1"/>
    <row r="3" spans="1:15" s="6" customFormat="1" ht="22.9" customHeight="1">
      <c r="A3" s="114" t="s">
        <v>111</v>
      </c>
      <c r="B3" s="116" t="s">
        <v>60</v>
      </c>
      <c r="C3" s="117"/>
      <c r="D3" s="122" t="s">
        <v>73</v>
      </c>
      <c r="E3" s="123"/>
      <c r="F3" s="123"/>
      <c r="G3" s="123"/>
      <c r="H3" s="123"/>
      <c r="I3" s="124"/>
      <c r="J3" s="144" t="s">
        <v>80</v>
      </c>
      <c r="K3" s="145"/>
      <c r="L3" s="145"/>
      <c r="M3" s="145"/>
      <c r="N3" s="145"/>
      <c r="O3" s="146"/>
    </row>
    <row r="4" spans="1:15" s="3" customFormat="1" ht="22.9" customHeight="1">
      <c r="A4" s="115"/>
      <c r="B4" s="118"/>
      <c r="C4" s="119"/>
      <c r="D4" s="153" t="s">
        <v>81</v>
      </c>
      <c r="E4" s="154"/>
      <c r="F4" s="154" t="s">
        <v>82</v>
      </c>
      <c r="G4" s="154"/>
      <c r="H4" s="154" t="s">
        <v>83</v>
      </c>
      <c r="I4" s="155"/>
      <c r="J4" s="156" t="s">
        <v>81</v>
      </c>
      <c r="K4" s="157"/>
      <c r="L4" s="157" t="s">
        <v>82</v>
      </c>
      <c r="M4" s="157"/>
      <c r="N4" s="157" t="s">
        <v>83</v>
      </c>
      <c r="O4" s="158"/>
    </row>
    <row r="5" spans="1:15" ht="22.9" customHeight="1">
      <c r="A5" s="115"/>
      <c r="B5" s="120"/>
      <c r="C5" s="121"/>
      <c r="D5" s="48" t="s">
        <v>26</v>
      </c>
      <c r="E5" s="52" t="s">
        <v>27</v>
      </c>
      <c r="F5" s="52" t="s">
        <v>26</v>
      </c>
      <c r="G5" s="52" t="s">
        <v>27</v>
      </c>
      <c r="H5" s="52" t="s">
        <v>26</v>
      </c>
      <c r="I5" s="53" t="s">
        <v>27</v>
      </c>
      <c r="J5" s="33" t="s">
        <v>61</v>
      </c>
      <c r="K5" s="63" t="s">
        <v>62</v>
      </c>
      <c r="L5" s="63" t="s">
        <v>61</v>
      </c>
      <c r="M5" s="63" t="s">
        <v>62</v>
      </c>
      <c r="N5" s="63" t="s">
        <v>61</v>
      </c>
      <c r="O5" s="64" t="s">
        <v>62</v>
      </c>
    </row>
    <row r="6" spans="1:15" ht="24.6" customHeight="1">
      <c r="A6" s="104" t="s">
        <v>116</v>
      </c>
      <c r="B6" s="106" t="s">
        <v>63</v>
      </c>
      <c r="C6" s="65" t="s">
        <v>1</v>
      </c>
      <c r="D6" s="60">
        <f t="shared" ref="D6:E6" si="0">SUM(D7:D28)</f>
        <v>3398</v>
      </c>
      <c r="E6" s="54">
        <f t="shared" si="0"/>
        <v>996410706</v>
      </c>
      <c r="F6" s="54">
        <f>SUM(F7:F28)</f>
        <v>2630</v>
      </c>
      <c r="G6" s="54">
        <f t="shared" ref="G6:I6" si="1">SUM(G7:G28)</f>
        <v>796535374</v>
      </c>
      <c r="H6" s="54">
        <f t="shared" si="1"/>
        <v>768</v>
      </c>
      <c r="I6" s="55">
        <f t="shared" si="1"/>
        <v>199875332</v>
      </c>
      <c r="J6" s="37">
        <f t="shared" ref="J6:O6" si="2">SUM(J7:J28)</f>
        <v>3741</v>
      </c>
      <c r="K6" s="13">
        <f t="shared" si="2"/>
        <v>1045673890</v>
      </c>
      <c r="L6" s="13">
        <f>SUM(L7:L28)</f>
        <v>2807</v>
      </c>
      <c r="M6" s="13">
        <f t="shared" si="2"/>
        <v>796924169</v>
      </c>
      <c r="N6" s="13">
        <f t="shared" si="2"/>
        <v>934</v>
      </c>
      <c r="O6" s="14">
        <f t="shared" si="2"/>
        <v>248749721</v>
      </c>
    </row>
    <row r="7" spans="1:15" ht="24.6" customHeight="1">
      <c r="A7" s="104"/>
      <c r="B7" s="107"/>
      <c r="C7" s="65" t="s">
        <v>64</v>
      </c>
      <c r="D7" s="60">
        <f t="shared" ref="D7:D28" si="3">F7+H7</f>
        <v>462</v>
      </c>
      <c r="E7" s="54">
        <f t="shared" ref="E7:E28" si="4">G7+I7</f>
        <v>134124118</v>
      </c>
      <c r="F7" s="54">
        <v>378</v>
      </c>
      <c r="G7" s="54">
        <v>104979598</v>
      </c>
      <c r="H7" s="54">
        <v>84</v>
      </c>
      <c r="I7" s="55">
        <v>29144520</v>
      </c>
      <c r="J7" s="37">
        <f t="shared" ref="J7:J28" si="5">L7+N7</f>
        <v>536</v>
      </c>
      <c r="K7" s="13">
        <f t="shared" ref="K7:K12" si="6">M7+O7</f>
        <v>143570213</v>
      </c>
      <c r="L7" s="13">
        <v>420</v>
      </c>
      <c r="M7" s="13">
        <v>115039376</v>
      </c>
      <c r="N7" s="13">
        <v>116</v>
      </c>
      <c r="O7" s="14">
        <v>28530837</v>
      </c>
    </row>
    <row r="8" spans="1:15" ht="24.6" customHeight="1">
      <c r="A8" s="104"/>
      <c r="B8" s="107"/>
      <c r="C8" s="65" t="s">
        <v>65</v>
      </c>
      <c r="D8" s="60">
        <f t="shared" si="3"/>
        <v>369</v>
      </c>
      <c r="E8" s="54">
        <f t="shared" si="4"/>
        <v>129363409</v>
      </c>
      <c r="F8" s="54">
        <v>283</v>
      </c>
      <c r="G8" s="54">
        <v>100128532</v>
      </c>
      <c r="H8" s="54">
        <v>86</v>
      </c>
      <c r="I8" s="55">
        <v>29234877</v>
      </c>
      <c r="J8" s="37">
        <f t="shared" si="5"/>
        <v>419</v>
      </c>
      <c r="K8" s="13">
        <f t="shared" si="6"/>
        <v>125319144</v>
      </c>
      <c r="L8" s="13">
        <v>307</v>
      </c>
      <c r="M8" s="13">
        <v>95505004</v>
      </c>
      <c r="N8" s="13">
        <v>112</v>
      </c>
      <c r="O8" s="14">
        <v>29814140</v>
      </c>
    </row>
    <row r="9" spans="1:15" ht="24.6" customHeight="1">
      <c r="A9" s="104"/>
      <c r="B9" s="107"/>
      <c r="C9" s="65" t="s">
        <v>66</v>
      </c>
      <c r="D9" s="60">
        <f t="shared" si="3"/>
        <v>487</v>
      </c>
      <c r="E9" s="54">
        <f t="shared" si="4"/>
        <v>139950149</v>
      </c>
      <c r="F9" s="54">
        <v>363</v>
      </c>
      <c r="G9" s="54">
        <v>102216943</v>
      </c>
      <c r="H9" s="54">
        <v>124</v>
      </c>
      <c r="I9" s="55">
        <v>37733206</v>
      </c>
      <c r="J9" s="37">
        <f t="shared" si="5"/>
        <v>495</v>
      </c>
      <c r="K9" s="13">
        <f t="shared" si="6"/>
        <v>145898766</v>
      </c>
      <c r="L9" s="13">
        <v>348</v>
      </c>
      <c r="M9" s="13">
        <v>98604492</v>
      </c>
      <c r="N9" s="13">
        <v>147</v>
      </c>
      <c r="O9" s="14">
        <v>47294274</v>
      </c>
    </row>
    <row r="10" spans="1:15" ht="24.6" customHeight="1">
      <c r="A10" s="104"/>
      <c r="B10" s="107"/>
      <c r="C10" s="65" t="s">
        <v>67</v>
      </c>
      <c r="D10" s="60">
        <f t="shared" si="3"/>
        <v>263</v>
      </c>
      <c r="E10" s="54">
        <f t="shared" si="4"/>
        <v>73158082</v>
      </c>
      <c r="F10" s="54">
        <v>205</v>
      </c>
      <c r="G10" s="54">
        <v>62081075</v>
      </c>
      <c r="H10" s="54">
        <v>58</v>
      </c>
      <c r="I10" s="55">
        <v>11077007</v>
      </c>
      <c r="J10" s="37">
        <f t="shared" si="5"/>
        <v>302</v>
      </c>
      <c r="K10" s="13">
        <f t="shared" si="6"/>
        <v>77754915</v>
      </c>
      <c r="L10" s="13">
        <v>236</v>
      </c>
      <c r="M10" s="13">
        <v>59399601</v>
      </c>
      <c r="N10" s="13">
        <v>66</v>
      </c>
      <c r="O10" s="14">
        <v>18355314</v>
      </c>
    </row>
    <row r="11" spans="1:15" ht="24.6" customHeight="1">
      <c r="A11" s="104"/>
      <c r="B11" s="107"/>
      <c r="C11" s="65" t="s">
        <v>68</v>
      </c>
      <c r="D11" s="60">
        <f t="shared" si="3"/>
        <v>572</v>
      </c>
      <c r="E11" s="54">
        <f t="shared" si="4"/>
        <v>162222335</v>
      </c>
      <c r="F11" s="54">
        <v>438</v>
      </c>
      <c r="G11" s="54">
        <v>135145426</v>
      </c>
      <c r="H11" s="54">
        <v>134</v>
      </c>
      <c r="I11" s="55">
        <v>27076909</v>
      </c>
      <c r="J11" s="37">
        <f t="shared" si="5"/>
        <v>585</v>
      </c>
      <c r="K11" s="13">
        <f t="shared" si="6"/>
        <v>157095283</v>
      </c>
      <c r="L11" s="13">
        <v>435</v>
      </c>
      <c r="M11" s="13">
        <v>120278476</v>
      </c>
      <c r="N11" s="13">
        <v>150</v>
      </c>
      <c r="O11" s="14">
        <v>36816807</v>
      </c>
    </row>
    <row r="12" spans="1:15" ht="24.6" customHeight="1">
      <c r="A12" s="105"/>
      <c r="B12" s="108"/>
      <c r="C12" s="66" t="s">
        <v>3</v>
      </c>
      <c r="D12" s="61">
        <f t="shared" si="3"/>
        <v>126</v>
      </c>
      <c r="E12" s="56">
        <f t="shared" si="4"/>
        <v>33463961</v>
      </c>
      <c r="F12" s="56">
        <v>106</v>
      </c>
      <c r="G12" s="56">
        <v>28175729</v>
      </c>
      <c r="H12" s="56">
        <v>20</v>
      </c>
      <c r="I12" s="57">
        <v>5288232</v>
      </c>
      <c r="J12" s="38">
        <f t="shared" si="5"/>
        <v>169</v>
      </c>
      <c r="K12" s="15">
        <f t="shared" si="6"/>
        <v>44169048</v>
      </c>
      <c r="L12" s="15">
        <v>140</v>
      </c>
      <c r="M12" s="15">
        <v>35576493</v>
      </c>
      <c r="N12" s="15">
        <v>29</v>
      </c>
      <c r="O12" s="16">
        <v>8592555</v>
      </c>
    </row>
    <row r="13" spans="1:15" ht="24.6" customHeight="1">
      <c r="A13" s="105"/>
      <c r="B13" s="108"/>
      <c r="C13" s="66" t="s">
        <v>4</v>
      </c>
      <c r="D13" s="61">
        <f t="shared" si="3"/>
        <v>258</v>
      </c>
      <c r="E13" s="56">
        <f t="shared" si="4"/>
        <v>81575037</v>
      </c>
      <c r="F13" s="56">
        <v>210</v>
      </c>
      <c r="G13" s="56">
        <v>69448062</v>
      </c>
      <c r="H13" s="56">
        <v>48</v>
      </c>
      <c r="I13" s="57">
        <v>12126975</v>
      </c>
      <c r="J13" s="38">
        <f t="shared" si="5"/>
        <v>327</v>
      </c>
      <c r="K13" s="15">
        <f t="shared" ref="K13:K28" si="7">M13+O13</f>
        <v>90897981</v>
      </c>
      <c r="L13" s="15">
        <v>263</v>
      </c>
      <c r="M13" s="15">
        <v>72240431</v>
      </c>
      <c r="N13" s="15">
        <v>64</v>
      </c>
      <c r="O13" s="16">
        <v>18657550</v>
      </c>
    </row>
    <row r="14" spans="1:15" ht="24.6" customHeight="1">
      <c r="A14" s="105"/>
      <c r="B14" s="108"/>
      <c r="C14" s="66" t="s">
        <v>5</v>
      </c>
      <c r="D14" s="61">
        <f t="shared" si="3"/>
        <v>65</v>
      </c>
      <c r="E14" s="56">
        <f t="shared" si="4"/>
        <v>20554207</v>
      </c>
      <c r="F14" s="56">
        <v>50</v>
      </c>
      <c r="G14" s="56">
        <v>16055353</v>
      </c>
      <c r="H14" s="56">
        <v>15</v>
      </c>
      <c r="I14" s="57">
        <v>4498854</v>
      </c>
      <c r="J14" s="38">
        <f t="shared" si="5"/>
        <v>47</v>
      </c>
      <c r="K14" s="15">
        <f t="shared" si="7"/>
        <v>11823081</v>
      </c>
      <c r="L14" s="15">
        <v>35</v>
      </c>
      <c r="M14" s="15">
        <v>10099401</v>
      </c>
      <c r="N14" s="15">
        <v>12</v>
      </c>
      <c r="O14" s="16">
        <v>1723680</v>
      </c>
    </row>
    <row r="15" spans="1:15" ht="24.6" customHeight="1">
      <c r="A15" s="105"/>
      <c r="B15" s="108"/>
      <c r="C15" s="66" t="s">
        <v>6</v>
      </c>
      <c r="D15" s="61">
        <f t="shared" si="3"/>
        <v>57</v>
      </c>
      <c r="E15" s="56">
        <f t="shared" si="4"/>
        <v>18083141</v>
      </c>
      <c r="F15" s="56">
        <v>46</v>
      </c>
      <c r="G15" s="56">
        <v>15937700</v>
      </c>
      <c r="H15" s="56">
        <v>11</v>
      </c>
      <c r="I15" s="57">
        <v>2145441</v>
      </c>
      <c r="J15" s="38">
        <f t="shared" si="5"/>
        <v>64</v>
      </c>
      <c r="K15" s="15">
        <f t="shared" si="7"/>
        <v>21756498</v>
      </c>
      <c r="L15" s="15">
        <v>45</v>
      </c>
      <c r="M15" s="15">
        <v>16246776</v>
      </c>
      <c r="N15" s="15">
        <v>19</v>
      </c>
      <c r="O15" s="16">
        <v>5509722</v>
      </c>
    </row>
    <row r="16" spans="1:15" ht="24.6" customHeight="1">
      <c r="A16" s="105"/>
      <c r="B16" s="108"/>
      <c r="C16" s="66" t="s">
        <v>8</v>
      </c>
      <c r="D16" s="61">
        <f t="shared" si="3"/>
        <v>233</v>
      </c>
      <c r="E16" s="56">
        <f t="shared" si="4"/>
        <v>53406682</v>
      </c>
      <c r="F16" s="56">
        <v>172</v>
      </c>
      <c r="G16" s="56">
        <v>42471976</v>
      </c>
      <c r="H16" s="56">
        <v>61</v>
      </c>
      <c r="I16" s="57">
        <v>10934706</v>
      </c>
      <c r="J16" s="38">
        <f t="shared" si="5"/>
        <v>270</v>
      </c>
      <c r="K16" s="15">
        <f t="shared" si="7"/>
        <v>65801574</v>
      </c>
      <c r="L16" s="15">
        <v>195</v>
      </c>
      <c r="M16" s="15">
        <v>53042122</v>
      </c>
      <c r="N16" s="15">
        <v>75</v>
      </c>
      <c r="O16" s="16">
        <v>12759452</v>
      </c>
    </row>
    <row r="17" spans="1:15" ht="24.6" customHeight="1">
      <c r="A17" s="105"/>
      <c r="B17" s="108"/>
      <c r="C17" s="66" t="s">
        <v>9</v>
      </c>
      <c r="D17" s="61">
        <f t="shared" si="3"/>
        <v>74</v>
      </c>
      <c r="E17" s="56">
        <f t="shared" si="4"/>
        <v>27116745</v>
      </c>
      <c r="F17" s="56">
        <v>48</v>
      </c>
      <c r="G17" s="56">
        <v>20909604</v>
      </c>
      <c r="H17" s="56">
        <v>26</v>
      </c>
      <c r="I17" s="57">
        <v>6207141</v>
      </c>
      <c r="J17" s="38">
        <f t="shared" si="5"/>
        <v>78</v>
      </c>
      <c r="K17" s="15">
        <f t="shared" si="7"/>
        <v>23963310</v>
      </c>
      <c r="L17" s="15">
        <v>51</v>
      </c>
      <c r="M17" s="15">
        <v>17879079</v>
      </c>
      <c r="N17" s="15">
        <v>27</v>
      </c>
      <c r="O17" s="16">
        <v>6084231</v>
      </c>
    </row>
    <row r="18" spans="1:15" ht="24.6" customHeight="1">
      <c r="A18" s="105"/>
      <c r="B18" s="108"/>
      <c r="C18" s="66" t="s">
        <v>10</v>
      </c>
      <c r="D18" s="61">
        <f t="shared" si="3"/>
        <v>56</v>
      </c>
      <c r="E18" s="56">
        <f t="shared" si="4"/>
        <v>17214703</v>
      </c>
      <c r="F18" s="56">
        <v>43</v>
      </c>
      <c r="G18" s="56">
        <v>14469856</v>
      </c>
      <c r="H18" s="56">
        <v>13</v>
      </c>
      <c r="I18" s="57">
        <v>2744847</v>
      </c>
      <c r="J18" s="38">
        <f t="shared" si="5"/>
        <v>68</v>
      </c>
      <c r="K18" s="15">
        <f t="shared" si="7"/>
        <v>22072418</v>
      </c>
      <c r="L18" s="15">
        <v>52</v>
      </c>
      <c r="M18" s="15">
        <v>17226827</v>
      </c>
      <c r="N18" s="15">
        <v>16</v>
      </c>
      <c r="O18" s="16">
        <v>4845591</v>
      </c>
    </row>
    <row r="19" spans="1:15" ht="24.6" customHeight="1">
      <c r="A19" s="105"/>
      <c r="B19" s="108"/>
      <c r="C19" s="66" t="s">
        <v>11</v>
      </c>
      <c r="D19" s="61">
        <f t="shared" si="3"/>
        <v>50</v>
      </c>
      <c r="E19" s="56">
        <f t="shared" si="4"/>
        <v>10853379</v>
      </c>
      <c r="F19" s="56">
        <v>39</v>
      </c>
      <c r="G19" s="56">
        <v>8536587</v>
      </c>
      <c r="H19" s="56">
        <v>11</v>
      </c>
      <c r="I19" s="57">
        <v>2316792</v>
      </c>
      <c r="J19" s="38">
        <f t="shared" si="5"/>
        <v>50</v>
      </c>
      <c r="K19" s="15">
        <f t="shared" si="7"/>
        <v>11638037</v>
      </c>
      <c r="L19" s="15">
        <v>36</v>
      </c>
      <c r="M19" s="15">
        <v>7296005</v>
      </c>
      <c r="N19" s="15">
        <v>14</v>
      </c>
      <c r="O19" s="16">
        <v>4342032</v>
      </c>
    </row>
    <row r="20" spans="1:15" ht="24.6" customHeight="1">
      <c r="A20" s="105"/>
      <c r="B20" s="108"/>
      <c r="C20" s="66" t="s">
        <v>14</v>
      </c>
      <c r="D20" s="61">
        <f t="shared" si="3"/>
        <v>110</v>
      </c>
      <c r="E20" s="56">
        <f t="shared" si="4"/>
        <v>32829998</v>
      </c>
      <c r="F20" s="56">
        <v>78</v>
      </c>
      <c r="G20" s="56">
        <v>24162893</v>
      </c>
      <c r="H20" s="56">
        <v>32</v>
      </c>
      <c r="I20" s="57">
        <v>8667105</v>
      </c>
      <c r="J20" s="38">
        <f t="shared" si="5"/>
        <v>95</v>
      </c>
      <c r="K20" s="15">
        <f t="shared" si="7"/>
        <v>31234577</v>
      </c>
      <c r="L20" s="15">
        <v>63</v>
      </c>
      <c r="M20" s="15">
        <v>20904017</v>
      </c>
      <c r="N20" s="15">
        <v>32</v>
      </c>
      <c r="O20" s="16">
        <v>10330560</v>
      </c>
    </row>
    <row r="21" spans="1:15" ht="24.6" customHeight="1">
      <c r="A21" s="105"/>
      <c r="B21" s="108"/>
      <c r="C21" s="66" t="s">
        <v>15</v>
      </c>
      <c r="D21" s="61">
        <f t="shared" si="3"/>
        <v>13</v>
      </c>
      <c r="E21" s="56">
        <f t="shared" si="4"/>
        <v>5346957</v>
      </c>
      <c r="F21" s="56">
        <v>11</v>
      </c>
      <c r="G21" s="56">
        <v>4575675</v>
      </c>
      <c r="H21" s="56">
        <v>2</v>
      </c>
      <c r="I21" s="57">
        <v>771282</v>
      </c>
      <c r="J21" s="38">
        <f t="shared" si="5"/>
        <v>14</v>
      </c>
      <c r="K21" s="15">
        <f t="shared" si="7"/>
        <v>2791028</v>
      </c>
      <c r="L21" s="15">
        <v>10</v>
      </c>
      <c r="M21" s="15">
        <v>1181420</v>
      </c>
      <c r="N21" s="15">
        <v>4</v>
      </c>
      <c r="O21" s="16">
        <v>1609608</v>
      </c>
    </row>
    <row r="22" spans="1:15" ht="24.6" customHeight="1">
      <c r="A22" s="105"/>
      <c r="B22" s="108"/>
      <c r="C22" s="66" t="s">
        <v>16</v>
      </c>
      <c r="D22" s="61">
        <f t="shared" si="3"/>
        <v>60</v>
      </c>
      <c r="E22" s="56">
        <f t="shared" si="4"/>
        <v>15760894</v>
      </c>
      <c r="F22" s="56">
        <v>44</v>
      </c>
      <c r="G22" s="56">
        <v>12461454</v>
      </c>
      <c r="H22" s="56">
        <v>16</v>
      </c>
      <c r="I22" s="57">
        <v>3299440</v>
      </c>
      <c r="J22" s="38">
        <f t="shared" si="5"/>
        <v>72</v>
      </c>
      <c r="K22" s="15">
        <f t="shared" si="7"/>
        <v>23215912</v>
      </c>
      <c r="L22" s="15">
        <v>56</v>
      </c>
      <c r="M22" s="15">
        <v>19766342</v>
      </c>
      <c r="N22" s="15">
        <v>16</v>
      </c>
      <c r="O22" s="16">
        <v>3449570</v>
      </c>
    </row>
    <row r="23" spans="1:15" ht="24.6" customHeight="1">
      <c r="A23" s="105"/>
      <c r="B23" s="108"/>
      <c r="C23" s="66" t="s">
        <v>17</v>
      </c>
      <c r="D23" s="61">
        <f t="shared" si="3"/>
        <v>6</v>
      </c>
      <c r="E23" s="56">
        <f t="shared" si="4"/>
        <v>1668798</v>
      </c>
      <c r="F23" s="56">
        <v>5</v>
      </c>
      <c r="G23" s="56">
        <v>1577898</v>
      </c>
      <c r="H23" s="56">
        <v>1</v>
      </c>
      <c r="I23" s="57">
        <v>90900</v>
      </c>
      <c r="J23" s="38">
        <f t="shared" si="5"/>
        <v>3</v>
      </c>
      <c r="K23" s="15">
        <f t="shared" si="7"/>
        <v>903120</v>
      </c>
      <c r="L23" s="15">
        <v>2</v>
      </c>
      <c r="M23" s="15">
        <v>752880</v>
      </c>
      <c r="N23" s="15">
        <v>1</v>
      </c>
      <c r="O23" s="16">
        <v>150240</v>
      </c>
    </row>
    <row r="24" spans="1:15" ht="24.6" customHeight="1">
      <c r="A24" s="105"/>
      <c r="B24" s="108"/>
      <c r="C24" s="66" t="s">
        <v>18</v>
      </c>
      <c r="D24" s="61">
        <f t="shared" si="3"/>
        <v>62</v>
      </c>
      <c r="E24" s="56">
        <f t="shared" si="4"/>
        <v>15123797</v>
      </c>
      <c r="F24" s="56">
        <v>53</v>
      </c>
      <c r="G24" s="56">
        <v>13725728</v>
      </c>
      <c r="H24" s="56">
        <v>9</v>
      </c>
      <c r="I24" s="57">
        <v>1398069</v>
      </c>
      <c r="J24" s="38">
        <f t="shared" si="5"/>
        <v>54</v>
      </c>
      <c r="K24" s="15">
        <f t="shared" si="7"/>
        <v>14929619</v>
      </c>
      <c r="L24" s="15">
        <v>47</v>
      </c>
      <c r="M24" s="15">
        <v>12909185</v>
      </c>
      <c r="N24" s="15">
        <v>7</v>
      </c>
      <c r="O24" s="16">
        <v>2020434</v>
      </c>
    </row>
    <row r="25" spans="1:15" ht="24.6" customHeight="1">
      <c r="A25" s="105"/>
      <c r="B25" s="108"/>
      <c r="C25" s="66" t="s">
        <v>19</v>
      </c>
      <c r="D25" s="61">
        <f t="shared" si="3"/>
        <v>33</v>
      </c>
      <c r="E25" s="56">
        <f t="shared" si="4"/>
        <v>10017696</v>
      </c>
      <c r="F25" s="56">
        <v>28</v>
      </c>
      <c r="G25" s="56">
        <v>8959452</v>
      </c>
      <c r="H25" s="56">
        <v>5</v>
      </c>
      <c r="I25" s="57">
        <v>1058244</v>
      </c>
      <c r="J25" s="38">
        <f t="shared" si="5"/>
        <v>42</v>
      </c>
      <c r="K25" s="15">
        <f t="shared" si="7"/>
        <v>15469230</v>
      </c>
      <c r="L25" s="15">
        <v>30</v>
      </c>
      <c r="M25" s="15">
        <v>9902804</v>
      </c>
      <c r="N25" s="15">
        <v>12</v>
      </c>
      <c r="O25" s="16">
        <v>5566426</v>
      </c>
    </row>
    <row r="26" spans="1:15" ht="24.6" customHeight="1">
      <c r="A26" s="105"/>
      <c r="B26" s="108"/>
      <c r="C26" s="66" t="s">
        <v>21</v>
      </c>
      <c r="D26" s="61">
        <f t="shared" si="3"/>
        <v>39</v>
      </c>
      <c r="E26" s="56">
        <f t="shared" si="4"/>
        <v>13685636</v>
      </c>
      <c r="F26" s="56">
        <v>28</v>
      </c>
      <c r="G26" s="56">
        <v>10415033</v>
      </c>
      <c r="H26" s="56">
        <v>11</v>
      </c>
      <c r="I26" s="57">
        <v>3270603</v>
      </c>
      <c r="J26" s="38">
        <f t="shared" si="5"/>
        <v>47</v>
      </c>
      <c r="K26" s="15">
        <f t="shared" si="7"/>
        <v>13309376</v>
      </c>
      <c r="L26" s="15">
        <v>33</v>
      </c>
      <c r="M26" s="15">
        <v>11156678</v>
      </c>
      <c r="N26" s="15">
        <v>14</v>
      </c>
      <c r="O26" s="16">
        <v>2152698</v>
      </c>
    </row>
    <row r="27" spans="1:15" ht="24.6" customHeight="1">
      <c r="A27" s="105"/>
      <c r="B27" s="108"/>
      <c r="C27" s="66" t="s">
        <v>23</v>
      </c>
      <c r="D27" s="61">
        <f t="shared" si="3"/>
        <v>3</v>
      </c>
      <c r="E27" s="56">
        <f t="shared" si="4"/>
        <v>890982</v>
      </c>
      <c r="F27" s="56">
        <v>2</v>
      </c>
      <c r="G27" s="56">
        <v>100800</v>
      </c>
      <c r="H27" s="56">
        <v>1</v>
      </c>
      <c r="I27" s="57">
        <v>790182</v>
      </c>
      <c r="J27" s="38">
        <f t="shared" si="5"/>
        <v>4</v>
      </c>
      <c r="K27" s="15">
        <f t="shared" si="7"/>
        <v>2060760</v>
      </c>
      <c r="L27" s="15">
        <v>3</v>
      </c>
      <c r="M27" s="15">
        <v>1916760</v>
      </c>
      <c r="N27" s="15">
        <v>1</v>
      </c>
      <c r="O27" s="16">
        <v>144000</v>
      </c>
    </row>
    <row r="28" spans="1:15" ht="24.6" customHeight="1">
      <c r="A28" s="105"/>
      <c r="B28" s="108"/>
      <c r="C28" s="66" t="s">
        <v>24</v>
      </c>
      <c r="D28" s="61">
        <f t="shared" si="3"/>
        <v>0</v>
      </c>
      <c r="E28" s="56">
        <f t="shared" si="4"/>
        <v>0</v>
      </c>
      <c r="F28" s="56">
        <v>0</v>
      </c>
      <c r="G28" s="56">
        <v>0</v>
      </c>
      <c r="H28" s="56">
        <v>0</v>
      </c>
      <c r="I28" s="57">
        <v>0</v>
      </c>
      <c r="J28" s="38">
        <f t="shared" si="5"/>
        <v>0</v>
      </c>
      <c r="K28" s="15">
        <f t="shared" si="7"/>
        <v>0</v>
      </c>
      <c r="L28" s="15">
        <v>0</v>
      </c>
      <c r="M28" s="15">
        <v>0</v>
      </c>
      <c r="N28" s="15">
        <v>0</v>
      </c>
      <c r="O28" s="16">
        <v>0</v>
      </c>
    </row>
    <row r="29" spans="1:15" ht="27" customHeight="1">
      <c r="A29" s="104" t="s">
        <v>110</v>
      </c>
      <c r="B29" s="106" t="s">
        <v>72</v>
      </c>
      <c r="C29" s="65" t="s">
        <v>1</v>
      </c>
      <c r="D29" s="60">
        <f t="shared" ref="D29:I29" si="8">SUM(D30:D41)</f>
        <v>3398</v>
      </c>
      <c r="E29" s="54">
        <f t="shared" si="8"/>
        <v>996410706</v>
      </c>
      <c r="F29" s="54">
        <f t="shared" si="8"/>
        <v>2630</v>
      </c>
      <c r="G29" s="54">
        <f t="shared" si="8"/>
        <v>796535374</v>
      </c>
      <c r="H29" s="54">
        <f t="shared" si="8"/>
        <v>768</v>
      </c>
      <c r="I29" s="55">
        <f t="shared" si="8"/>
        <v>199875332</v>
      </c>
      <c r="J29" s="37">
        <f t="shared" ref="J29:O29" si="9">SUM(J30:J41)</f>
        <v>3741</v>
      </c>
      <c r="K29" s="13">
        <f t="shared" si="9"/>
        <v>1045673890</v>
      </c>
      <c r="L29" s="13">
        <f t="shared" si="9"/>
        <v>2807</v>
      </c>
      <c r="M29" s="13">
        <f t="shared" si="9"/>
        <v>796924169</v>
      </c>
      <c r="N29" s="13">
        <f t="shared" si="9"/>
        <v>934</v>
      </c>
      <c r="O29" s="14">
        <f t="shared" si="9"/>
        <v>248749721</v>
      </c>
    </row>
    <row r="30" spans="1:15" ht="27" customHeight="1">
      <c r="A30" s="109"/>
      <c r="B30" s="110"/>
      <c r="C30" s="66" t="s">
        <v>69</v>
      </c>
      <c r="D30" s="61">
        <f t="shared" ref="D30:D41" si="10">F30+H30</f>
        <v>0</v>
      </c>
      <c r="E30" s="56">
        <f t="shared" ref="E30:E41" si="11">G30+I30</f>
        <v>0</v>
      </c>
      <c r="F30" s="56">
        <v>0</v>
      </c>
      <c r="G30" s="56">
        <v>0</v>
      </c>
      <c r="H30" s="56">
        <v>0</v>
      </c>
      <c r="I30" s="57">
        <v>0</v>
      </c>
      <c r="J30" s="38">
        <f t="shared" ref="J30:J41" si="12">L30+N30</f>
        <v>0</v>
      </c>
      <c r="K30" s="15">
        <f t="shared" ref="K30:K41" si="13">M30+O30</f>
        <v>0</v>
      </c>
      <c r="L30" s="15">
        <v>0</v>
      </c>
      <c r="M30" s="15">
        <v>0</v>
      </c>
      <c r="N30" s="15">
        <v>0</v>
      </c>
      <c r="O30" s="16">
        <v>0</v>
      </c>
    </row>
    <row r="31" spans="1:15" ht="27" customHeight="1">
      <c r="A31" s="109"/>
      <c r="B31" s="110"/>
      <c r="C31" s="67" t="s">
        <v>33</v>
      </c>
      <c r="D31" s="61">
        <f t="shared" si="10"/>
        <v>47</v>
      </c>
      <c r="E31" s="56">
        <f t="shared" si="11"/>
        <v>6981126</v>
      </c>
      <c r="F31" s="56">
        <v>37</v>
      </c>
      <c r="G31" s="56">
        <v>5708583</v>
      </c>
      <c r="H31" s="56">
        <v>10</v>
      </c>
      <c r="I31" s="57">
        <v>1272543</v>
      </c>
      <c r="J31" s="38">
        <f t="shared" si="12"/>
        <v>54</v>
      </c>
      <c r="K31" s="15">
        <f t="shared" si="13"/>
        <v>9867192</v>
      </c>
      <c r="L31" s="15">
        <v>44</v>
      </c>
      <c r="M31" s="15">
        <v>8820273</v>
      </c>
      <c r="N31" s="15">
        <v>10</v>
      </c>
      <c r="O31" s="16">
        <v>1046919</v>
      </c>
    </row>
    <row r="32" spans="1:15" ht="27" customHeight="1">
      <c r="A32" s="109"/>
      <c r="B32" s="110"/>
      <c r="C32" s="67" t="s">
        <v>34</v>
      </c>
      <c r="D32" s="61">
        <f t="shared" si="10"/>
        <v>253</v>
      </c>
      <c r="E32" s="56">
        <f t="shared" si="11"/>
        <v>48886138</v>
      </c>
      <c r="F32" s="56">
        <v>204</v>
      </c>
      <c r="G32" s="56">
        <v>39243868</v>
      </c>
      <c r="H32" s="56">
        <v>49</v>
      </c>
      <c r="I32" s="57">
        <v>9642270</v>
      </c>
      <c r="J32" s="38">
        <f t="shared" si="12"/>
        <v>239</v>
      </c>
      <c r="K32" s="15">
        <f t="shared" si="13"/>
        <v>48678041</v>
      </c>
      <c r="L32" s="15">
        <v>181</v>
      </c>
      <c r="M32" s="15">
        <v>36621872</v>
      </c>
      <c r="N32" s="15">
        <v>58</v>
      </c>
      <c r="O32" s="16">
        <v>12056169</v>
      </c>
    </row>
    <row r="33" spans="1:15" ht="27" customHeight="1">
      <c r="A33" s="109"/>
      <c r="B33" s="110"/>
      <c r="C33" s="67" t="s">
        <v>35</v>
      </c>
      <c r="D33" s="61">
        <f t="shared" si="10"/>
        <v>342</v>
      </c>
      <c r="E33" s="56">
        <f t="shared" si="11"/>
        <v>78937744</v>
      </c>
      <c r="F33" s="56">
        <v>267</v>
      </c>
      <c r="G33" s="56">
        <v>61860340</v>
      </c>
      <c r="H33" s="56">
        <v>75</v>
      </c>
      <c r="I33" s="57">
        <v>17077404</v>
      </c>
      <c r="J33" s="38">
        <f t="shared" si="12"/>
        <v>371</v>
      </c>
      <c r="K33" s="15">
        <f t="shared" si="13"/>
        <v>82151906</v>
      </c>
      <c r="L33" s="19">
        <v>306</v>
      </c>
      <c r="M33" s="15">
        <v>65718267</v>
      </c>
      <c r="N33" s="15">
        <v>65</v>
      </c>
      <c r="O33" s="16">
        <v>16433639</v>
      </c>
    </row>
    <row r="34" spans="1:15" ht="27" customHeight="1">
      <c r="A34" s="109"/>
      <c r="B34" s="110"/>
      <c r="C34" s="67" t="s">
        <v>36</v>
      </c>
      <c r="D34" s="61">
        <f t="shared" si="10"/>
        <v>367</v>
      </c>
      <c r="E34" s="56">
        <f t="shared" si="11"/>
        <v>96798122</v>
      </c>
      <c r="F34" s="56">
        <v>309</v>
      </c>
      <c r="G34" s="56">
        <v>81240479</v>
      </c>
      <c r="H34" s="56">
        <v>58</v>
      </c>
      <c r="I34" s="57">
        <v>15557643</v>
      </c>
      <c r="J34" s="38">
        <f t="shared" si="12"/>
        <v>400</v>
      </c>
      <c r="K34" s="15">
        <f t="shared" si="13"/>
        <v>105986980</v>
      </c>
      <c r="L34" s="15">
        <v>341</v>
      </c>
      <c r="M34" s="15">
        <v>90884716</v>
      </c>
      <c r="N34" s="15">
        <v>59</v>
      </c>
      <c r="O34" s="16">
        <v>15102264</v>
      </c>
    </row>
    <row r="35" spans="1:15" ht="27" customHeight="1">
      <c r="A35" s="109"/>
      <c r="B35" s="110"/>
      <c r="C35" s="67" t="s">
        <v>37</v>
      </c>
      <c r="D35" s="61">
        <f t="shared" si="10"/>
        <v>358</v>
      </c>
      <c r="E35" s="56">
        <f t="shared" si="11"/>
        <v>91411057</v>
      </c>
      <c r="F35" s="56">
        <v>282</v>
      </c>
      <c r="G35" s="56">
        <v>73894220</v>
      </c>
      <c r="H35" s="56">
        <v>76</v>
      </c>
      <c r="I35" s="57">
        <v>17516837</v>
      </c>
      <c r="J35" s="38">
        <f t="shared" si="12"/>
        <v>383</v>
      </c>
      <c r="K35" s="15">
        <f t="shared" si="13"/>
        <v>93240820</v>
      </c>
      <c r="L35" s="15">
        <v>287</v>
      </c>
      <c r="M35" s="15">
        <v>72755471</v>
      </c>
      <c r="N35" s="15">
        <v>96</v>
      </c>
      <c r="O35" s="16">
        <v>20485349</v>
      </c>
    </row>
    <row r="36" spans="1:15" ht="27" customHeight="1">
      <c r="A36" s="109"/>
      <c r="B36" s="110"/>
      <c r="C36" s="67" t="s">
        <v>38</v>
      </c>
      <c r="D36" s="61">
        <f t="shared" si="10"/>
        <v>351</v>
      </c>
      <c r="E36" s="56">
        <f t="shared" si="11"/>
        <v>96722136</v>
      </c>
      <c r="F36" s="56">
        <v>268</v>
      </c>
      <c r="G36" s="56">
        <v>74302713</v>
      </c>
      <c r="H36" s="56">
        <v>83</v>
      </c>
      <c r="I36" s="57">
        <v>22419423</v>
      </c>
      <c r="J36" s="38">
        <f t="shared" si="12"/>
        <v>445</v>
      </c>
      <c r="K36" s="15">
        <f t="shared" si="13"/>
        <v>117774442</v>
      </c>
      <c r="L36" s="15">
        <v>349</v>
      </c>
      <c r="M36" s="15">
        <v>97185415</v>
      </c>
      <c r="N36" s="15">
        <v>96</v>
      </c>
      <c r="O36" s="16">
        <v>20589027</v>
      </c>
    </row>
    <row r="37" spans="1:15" ht="27" customHeight="1">
      <c r="A37" s="109"/>
      <c r="B37" s="110"/>
      <c r="C37" s="67" t="s">
        <v>39</v>
      </c>
      <c r="D37" s="61">
        <f t="shared" si="10"/>
        <v>417</v>
      </c>
      <c r="E37" s="56">
        <f t="shared" si="11"/>
        <v>124798219</v>
      </c>
      <c r="F37" s="56">
        <v>323</v>
      </c>
      <c r="G37" s="56">
        <v>101032622</v>
      </c>
      <c r="H37" s="56">
        <v>94</v>
      </c>
      <c r="I37" s="57">
        <v>23765597</v>
      </c>
      <c r="J37" s="38">
        <f t="shared" si="12"/>
        <v>467</v>
      </c>
      <c r="K37" s="15">
        <f t="shared" si="13"/>
        <v>127530196</v>
      </c>
      <c r="L37" s="15">
        <v>352</v>
      </c>
      <c r="M37" s="15">
        <v>101796210</v>
      </c>
      <c r="N37" s="15">
        <v>115</v>
      </c>
      <c r="O37" s="16">
        <v>25733986</v>
      </c>
    </row>
    <row r="38" spans="1:15" ht="27" customHeight="1">
      <c r="A38" s="109"/>
      <c r="B38" s="110"/>
      <c r="C38" s="67" t="s">
        <v>40</v>
      </c>
      <c r="D38" s="61">
        <f t="shared" si="10"/>
        <v>504</v>
      </c>
      <c r="E38" s="56">
        <f t="shared" si="11"/>
        <v>169366820</v>
      </c>
      <c r="F38" s="56">
        <v>377</v>
      </c>
      <c r="G38" s="56">
        <v>138187814</v>
      </c>
      <c r="H38" s="56">
        <v>127</v>
      </c>
      <c r="I38" s="57">
        <v>31179006</v>
      </c>
      <c r="J38" s="38">
        <f t="shared" si="12"/>
        <v>584</v>
      </c>
      <c r="K38" s="15">
        <f t="shared" si="13"/>
        <v>178688315</v>
      </c>
      <c r="L38" s="15">
        <v>400</v>
      </c>
      <c r="M38" s="15">
        <v>130253053</v>
      </c>
      <c r="N38" s="15">
        <v>184</v>
      </c>
      <c r="O38" s="16">
        <v>48435262</v>
      </c>
    </row>
    <row r="39" spans="1:15" ht="27" customHeight="1">
      <c r="A39" s="109"/>
      <c r="B39" s="110"/>
      <c r="C39" s="67" t="s">
        <v>41</v>
      </c>
      <c r="D39" s="61">
        <f t="shared" si="10"/>
        <v>399</v>
      </c>
      <c r="E39" s="56">
        <f t="shared" si="11"/>
        <v>145364582</v>
      </c>
      <c r="F39" s="56">
        <v>285</v>
      </c>
      <c r="G39" s="56">
        <v>112497802</v>
      </c>
      <c r="H39" s="56">
        <v>114</v>
      </c>
      <c r="I39" s="57">
        <v>32866780</v>
      </c>
      <c r="J39" s="38">
        <f t="shared" si="12"/>
        <v>423</v>
      </c>
      <c r="K39" s="15">
        <f t="shared" si="13"/>
        <v>154863531</v>
      </c>
      <c r="L39" s="15">
        <v>265</v>
      </c>
      <c r="M39" s="15">
        <v>98114954</v>
      </c>
      <c r="N39" s="15">
        <v>158</v>
      </c>
      <c r="O39" s="16">
        <v>56748577</v>
      </c>
    </row>
    <row r="40" spans="1:15" ht="27" customHeight="1">
      <c r="A40" s="109"/>
      <c r="B40" s="110"/>
      <c r="C40" s="67" t="s">
        <v>42</v>
      </c>
      <c r="D40" s="61">
        <f t="shared" si="10"/>
        <v>228</v>
      </c>
      <c r="E40" s="56">
        <f t="shared" si="11"/>
        <v>96670992</v>
      </c>
      <c r="F40" s="56">
        <v>161</v>
      </c>
      <c r="G40" s="56">
        <v>72737475</v>
      </c>
      <c r="H40" s="56">
        <v>67</v>
      </c>
      <c r="I40" s="57">
        <v>23933517</v>
      </c>
      <c r="J40" s="38">
        <f t="shared" si="12"/>
        <v>265</v>
      </c>
      <c r="K40" s="15">
        <f t="shared" si="13"/>
        <v>96863359</v>
      </c>
      <c r="L40" s="15">
        <v>187</v>
      </c>
      <c r="M40" s="15">
        <v>67155219</v>
      </c>
      <c r="N40" s="15">
        <v>78</v>
      </c>
      <c r="O40" s="16">
        <v>29708140</v>
      </c>
    </row>
    <row r="41" spans="1:15" ht="27" customHeight="1">
      <c r="A41" s="109"/>
      <c r="B41" s="110"/>
      <c r="C41" s="67" t="s">
        <v>70</v>
      </c>
      <c r="D41" s="61">
        <f t="shared" si="10"/>
        <v>132</v>
      </c>
      <c r="E41" s="56">
        <f t="shared" si="11"/>
        <v>40473770</v>
      </c>
      <c r="F41" s="56">
        <v>117</v>
      </c>
      <c r="G41" s="56">
        <v>35829458</v>
      </c>
      <c r="H41" s="56">
        <v>15</v>
      </c>
      <c r="I41" s="57">
        <v>4644312</v>
      </c>
      <c r="J41" s="38">
        <f t="shared" si="12"/>
        <v>110</v>
      </c>
      <c r="K41" s="15">
        <f t="shared" si="13"/>
        <v>30029108</v>
      </c>
      <c r="L41" s="15">
        <v>95</v>
      </c>
      <c r="M41" s="15">
        <v>27618719</v>
      </c>
      <c r="N41" s="15">
        <v>15</v>
      </c>
      <c r="O41" s="16">
        <v>2410389</v>
      </c>
    </row>
    <row r="42" spans="1:15" ht="24" customHeight="1">
      <c r="A42" s="104" t="s">
        <v>109</v>
      </c>
      <c r="B42" s="106" t="s">
        <v>71</v>
      </c>
      <c r="C42" s="73" t="s">
        <v>1</v>
      </c>
      <c r="D42" s="60">
        <f t="shared" ref="D42:I42" si="14">SUM(D43:D61)</f>
        <v>3398</v>
      </c>
      <c r="E42" s="54">
        <f t="shared" si="14"/>
        <v>996410706</v>
      </c>
      <c r="F42" s="54">
        <f t="shared" si="14"/>
        <v>2630</v>
      </c>
      <c r="G42" s="54">
        <f t="shared" si="14"/>
        <v>796535374</v>
      </c>
      <c r="H42" s="54">
        <f t="shared" si="14"/>
        <v>768</v>
      </c>
      <c r="I42" s="55">
        <f t="shared" si="14"/>
        <v>199875332</v>
      </c>
      <c r="J42" s="37">
        <f t="shared" ref="J42:O42" si="15">SUM(J43:J61)</f>
        <v>3741</v>
      </c>
      <c r="K42" s="13">
        <f t="shared" si="15"/>
        <v>1045673890</v>
      </c>
      <c r="L42" s="13">
        <f t="shared" si="15"/>
        <v>2807</v>
      </c>
      <c r="M42" s="13">
        <f t="shared" si="15"/>
        <v>796924169</v>
      </c>
      <c r="N42" s="13">
        <f t="shared" si="15"/>
        <v>934</v>
      </c>
      <c r="O42" s="14">
        <f t="shared" si="15"/>
        <v>248749721</v>
      </c>
    </row>
    <row r="43" spans="1:15" ht="30.6" customHeight="1">
      <c r="A43" s="111"/>
      <c r="B43" s="110"/>
      <c r="C43" s="71" t="s">
        <v>91</v>
      </c>
      <c r="D43" s="61">
        <f t="shared" ref="D43:D61" si="16">F43+H43</f>
        <v>66</v>
      </c>
      <c r="E43" s="56">
        <f t="shared" ref="E43:E61" si="17">G43+I43</f>
        <v>19803411</v>
      </c>
      <c r="F43" s="56">
        <v>55</v>
      </c>
      <c r="G43" s="56">
        <v>16955592</v>
      </c>
      <c r="H43" s="56">
        <v>11</v>
      </c>
      <c r="I43" s="57">
        <v>2847819</v>
      </c>
      <c r="J43" s="38">
        <f t="shared" ref="J43:J61" si="18">L43+N43</f>
        <v>71</v>
      </c>
      <c r="K43" s="15">
        <f t="shared" ref="K43:K61" si="19">M43+O43</f>
        <v>19417747</v>
      </c>
      <c r="L43" s="15">
        <v>57</v>
      </c>
      <c r="M43" s="15">
        <v>17190586</v>
      </c>
      <c r="N43" s="15">
        <v>14</v>
      </c>
      <c r="O43" s="16">
        <v>2227161</v>
      </c>
    </row>
    <row r="44" spans="1:15" ht="30.6" customHeight="1">
      <c r="A44" s="111"/>
      <c r="B44" s="110"/>
      <c r="C44" s="71" t="s">
        <v>92</v>
      </c>
      <c r="D44" s="61">
        <f t="shared" si="16"/>
        <v>13</v>
      </c>
      <c r="E44" s="56">
        <f t="shared" si="17"/>
        <v>4376061</v>
      </c>
      <c r="F44" s="56">
        <v>13</v>
      </c>
      <c r="G44" s="56">
        <v>4376061</v>
      </c>
      <c r="H44" s="56">
        <v>0</v>
      </c>
      <c r="I44" s="57">
        <v>0</v>
      </c>
      <c r="J44" s="38">
        <f t="shared" si="18"/>
        <v>12</v>
      </c>
      <c r="K44" s="15">
        <f t="shared" si="19"/>
        <v>3362721</v>
      </c>
      <c r="L44" s="15">
        <v>12</v>
      </c>
      <c r="M44" s="15">
        <v>3362721</v>
      </c>
      <c r="N44" s="15">
        <v>0</v>
      </c>
      <c r="O44" s="16">
        <v>0</v>
      </c>
    </row>
    <row r="45" spans="1:15" ht="24" customHeight="1">
      <c r="A45" s="111"/>
      <c r="B45" s="110"/>
      <c r="C45" s="71" t="s">
        <v>54</v>
      </c>
      <c r="D45" s="61">
        <f t="shared" si="16"/>
        <v>1510</v>
      </c>
      <c r="E45" s="56">
        <f t="shared" si="17"/>
        <v>402710036</v>
      </c>
      <c r="F45" s="56">
        <v>1178</v>
      </c>
      <c r="G45" s="56">
        <v>321958192</v>
      </c>
      <c r="H45" s="56">
        <v>332</v>
      </c>
      <c r="I45" s="57">
        <v>80751844</v>
      </c>
      <c r="J45" s="38">
        <f t="shared" si="18"/>
        <v>1703</v>
      </c>
      <c r="K45" s="15">
        <f t="shared" si="19"/>
        <v>434627774</v>
      </c>
      <c r="L45" s="15">
        <v>1308</v>
      </c>
      <c r="M45" s="15">
        <v>346705263</v>
      </c>
      <c r="N45" s="15">
        <v>395</v>
      </c>
      <c r="O45" s="16">
        <v>87922511</v>
      </c>
    </row>
    <row r="46" spans="1:15" ht="30.6" customHeight="1">
      <c r="A46" s="111"/>
      <c r="B46" s="110"/>
      <c r="C46" s="71" t="s">
        <v>84</v>
      </c>
      <c r="D46" s="61">
        <f t="shared" si="16"/>
        <v>12</v>
      </c>
      <c r="E46" s="56">
        <f t="shared" si="17"/>
        <v>7510782</v>
      </c>
      <c r="F46" s="56">
        <v>12</v>
      </c>
      <c r="G46" s="56">
        <v>7510782</v>
      </c>
      <c r="H46" s="56">
        <v>0</v>
      </c>
      <c r="I46" s="57">
        <v>0</v>
      </c>
      <c r="J46" s="38">
        <f t="shared" si="18"/>
        <v>10</v>
      </c>
      <c r="K46" s="15">
        <f t="shared" si="19"/>
        <v>4756209</v>
      </c>
      <c r="L46" s="15">
        <v>9</v>
      </c>
      <c r="M46" s="15">
        <v>4405017</v>
      </c>
      <c r="N46" s="15">
        <v>1</v>
      </c>
      <c r="O46" s="16">
        <v>351192</v>
      </c>
    </row>
    <row r="47" spans="1:15" ht="30.6" customHeight="1">
      <c r="A47" s="111"/>
      <c r="B47" s="110"/>
      <c r="C47" s="71" t="s">
        <v>85</v>
      </c>
      <c r="D47" s="61">
        <f t="shared" si="16"/>
        <v>39</v>
      </c>
      <c r="E47" s="56">
        <f t="shared" si="17"/>
        <v>15472467</v>
      </c>
      <c r="F47" s="56">
        <v>35</v>
      </c>
      <c r="G47" s="56">
        <v>14949579</v>
      </c>
      <c r="H47" s="56">
        <v>4</v>
      </c>
      <c r="I47" s="57">
        <v>522888</v>
      </c>
      <c r="J47" s="38">
        <f t="shared" si="18"/>
        <v>31</v>
      </c>
      <c r="K47" s="15">
        <f t="shared" si="19"/>
        <v>10178142</v>
      </c>
      <c r="L47" s="15">
        <v>24</v>
      </c>
      <c r="M47" s="15">
        <v>7679442</v>
      </c>
      <c r="N47" s="15">
        <v>7</v>
      </c>
      <c r="O47" s="16">
        <v>2498700</v>
      </c>
    </row>
    <row r="48" spans="1:15" ht="24" customHeight="1">
      <c r="A48" s="111"/>
      <c r="B48" s="110"/>
      <c r="C48" s="71" t="s">
        <v>55</v>
      </c>
      <c r="D48" s="61">
        <f t="shared" si="16"/>
        <v>532</v>
      </c>
      <c r="E48" s="56">
        <f t="shared" si="17"/>
        <v>176983858</v>
      </c>
      <c r="F48" s="56">
        <v>485</v>
      </c>
      <c r="G48" s="56">
        <v>160771699</v>
      </c>
      <c r="H48" s="56">
        <v>47</v>
      </c>
      <c r="I48" s="57">
        <v>16212159</v>
      </c>
      <c r="J48" s="38">
        <f t="shared" si="18"/>
        <v>514</v>
      </c>
      <c r="K48" s="15">
        <f t="shared" si="19"/>
        <v>159894455</v>
      </c>
      <c r="L48" s="15">
        <v>456</v>
      </c>
      <c r="M48" s="15">
        <v>141346529</v>
      </c>
      <c r="N48" s="15">
        <v>58</v>
      </c>
      <c r="O48" s="16">
        <v>18547926</v>
      </c>
    </row>
    <row r="49" spans="1:55" ht="24" customHeight="1">
      <c r="A49" s="111"/>
      <c r="B49" s="110"/>
      <c r="C49" s="71" t="s">
        <v>112</v>
      </c>
      <c r="D49" s="61">
        <f t="shared" si="16"/>
        <v>449</v>
      </c>
      <c r="E49" s="56">
        <f t="shared" si="17"/>
        <v>127275168</v>
      </c>
      <c r="F49" s="56">
        <v>321</v>
      </c>
      <c r="G49" s="56">
        <v>95820477</v>
      </c>
      <c r="H49" s="56">
        <v>128</v>
      </c>
      <c r="I49" s="57">
        <v>31454691</v>
      </c>
      <c r="J49" s="38">
        <f t="shared" si="18"/>
        <v>494</v>
      </c>
      <c r="K49" s="15">
        <f t="shared" si="19"/>
        <v>134927935</v>
      </c>
      <c r="L49" s="15">
        <v>368</v>
      </c>
      <c r="M49" s="15">
        <v>98504225</v>
      </c>
      <c r="N49" s="15">
        <v>126</v>
      </c>
      <c r="O49" s="16">
        <v>36423710</v>
      </c>
    </row>
    <row r="50" spans="1:55" ht="24" customHeight="1">
      <c r="A50" s="111"/>
      <c r="B50" s="110"/>
      <c r="C50" s="71" t="s">
        <v>113</v>
      </c>
      <c r="D50" s="61">
        <f t="shared" si="16"/>
        <v>160</v>
      </c>
      <c r="E50" s="56">
        <f t="shared" si="17"/>
        <v>59175598</v>
      </c>
      <c r="F50" s="56">
        <v>156</v>
      </c>
      <c r="G50" s="56">
        <v>58665445</v>
      </c>
      <c r="H50" s="56">
        <v>4</v>
      </c>
      <c r="I50" s="57">
        <v>510153</v>
      </c>
      <c r="J50" s="38">
        <f t="shared" si="18"/>
        <v>181</v>
      </c>
      <c r="K50" s="15">
        <f t="shared" si="19"/>
        <v>56237607</v>
      </c>
      <c r="L50" s="15">
        <v>162</v>
      </c>
      <c r="M50" s="15">
        <v>50212074</v>
      </c>
      <c r="N50" s="15">
        <v>19</v>
      </c>
      <c r="O50" s="16">
        <v>6025533</v>
      </c>
    </row>
    <row r="51" spans="1:55" ht="24" customHeight="1">
      <c r="A51" s="111"/>
      <c r="B51" s="110"/>
      <c r="C51" s="71" t="s">
        <v>114</v>
      </c>
      <c r="D51" s="61">
        <f t="shared" si="16"/>
        <v>113</v>
      </c>
      <c r="E51" s="56">
        <f t="shared" si="17"/>
        <v>28765862</v>
      </c>
      <c r="F51" s="56">
        <v>59</v>
      </c>
      <c r="G51" s="56">
        <v>14673639</v>
      </c>
      <c r="H51" s="56">
        <v>54</v>
      </c>
      <c r="I51" s="57">
        <v>14092223</v>
      </c>
      <c r="J51" s="38">
        <f t="shared" si="18"/>
        <v>137</v>
      </c>
      <c r="K51" s="15">
        <f t="shared" si="19"/>
        <v>43201915</v>
      </c>
      <c r="L51" s="15">
        <v>61</v>
      </c>
      <c r="M51" s="15">
        <v>19991092</v>
      </c>
      <c r="N51" s="15">
        <v>76</v>
      </c>
      <c r="O51" s="16">
        <v>23210823</v>
      </c>
    </row>
    <row r="52" spans="1:55" ht="30.6" customHeight="1">
      <c r="A52" s="111"/>
      <c r="B52" s="110"/>
      <c r="C52" s="71" t="s">
        <v>86</v>
      </c>
      <c r="D52" s="61">
        <f t="shared" si="16"/>
        <v>17</v>
      </c>
      <c r="E52" s="56">
        <f t="shared" si="17"/>
        <v>2598224</v>
      </c>
      <c r="F52" s="56">
        <v>10</v>
      </c>
      <c r="G52" s="56">
        <v>1686452</v>
      </c>
      <c r="H52" s="56">
        <v>7</v>
      </c>
      <c r="I52" s="57">
        <v>911772</v>
      </c>
      <c r="J52" s="38">
        <f t="shared" si="18"/>
        <v>29</v>
      </c>
      <c r="K52" s="15">
        <f t="shared" si="19"/>
        <v>9752496</v>
      </c>
      <c r="L52" s="15">
        <v>19</v>
      </c>
      <c r="M52" s="15">
        <v>6451635</v>
      </c>
      <c r="N52" s="15">
        <v>10</v>
      </c>
      <c r="O52" s="16">
        <v>3300861</v>
      </c>
    </row>
    <row r="53" spans="1:55" ht="24" customHeight="1">
      <c r="A53" s="111"/>
      <c r="B53" s="110"/>
      <c r="C53" s="71" t="s">
        <v>115</v>
      </c>
      <c r="D53" s="61">
        <f t="shared" si="16"/>
        <v>25</v>
      </c>
      <c r="E53" s="56">
        <f t="shared" si="17"/>
        <v>11107902</v>
      </c>
      <c r="F53" s="56">
        <v>9</v>
      </c>
      <c r="G53" s="56">
        <v>5872878</v>
      </c>
      <c r="H53" s="56">
        <v>16</v>
      </c>
      <c r="I53" s="57">
        <v>5235024</v>
      </c>
      <c r="J53" s="38">
        <f t="shared" si="18"/>
        <v>35</v>
      </c>
      <c r="K53" s="15">
        <f t="shared" si="19"/>
        <v>13689870</v>
      </c>
      <c r="L53" s="15">
        <v>15</v>
      </c>
      <c r="M53" s="15">
        <v>7583073</v>
      </c>
      <c r="N53" s="15">
        <v>20</v>
      </c>
      <c r="O53" s="16">
        <v>6106797</v>
      </c>
    </row>
    <row r="54" spans="1:55" ht="24" customHeight="1">
      <c r="A54" s="111"/>
      <c r="B54" s="110"/>
      <c r="C54" s="71" t="s">
        <v>56</v>
      </c>
      <c r="D54" s="61">
        <f t="shared" si="16"/>
        <v>20</v>
      </c>
      <c r="E54" s="56">
        <f t="shared" si="17"/>
        <v>5433857</v>
      </c>
      <c r="F54" s="56">
        <v>9</v>
      </c>
      <c r="G54" s="56">
        <v>2933504</v>
      </c>
      <c r="H54" s="56">
        <v>11</v>
      </c>
      <c r="I54" s="57">
        <v>2500353</v>
      </c>
      <c r="J54" s="38">
        <f t="shared" si="18"/>
        <v>25</v>
      </c>
      <c r="K54" s="15">
        <f t="shared" si="19"/>
        <v>5220909</v>
      </c>
      <c r="L54" s="15">
        <v>17</v>
      </c>
      <c r="M54" s="15">
        <v>3593484</v>
      </c>
      <c r="N54" s="15">
        <v>8</v>
      </c>
      <c r="O54" s="16">
        <v>1627425</v>
      </c>
    </row>
    <row r="55" spans="1:55" ht="30.6" customHeight="1">
      <c r="A55" s="111"/>
      <c r="B55" s="110"/>
      <c r="C55" s="71" t="s">
        <v>87</v>
      </c>
      <c r="D55" s="61">
        <f t="shared" si="16"/>
        <v>55</v>
      </c>
      <c r="E55" s="56">
        <f t="shared" si="17"/>
        <v>16548423</v>
      </c>
      <c r="F55" s="56">
        <v>43</v>
      </c>
      <c r="G55" s="56">
        <v>12565065</v>
      </c>
      <c r="H55" s="56">
        <v>12</v>
      </c>
      <c r="I55" s="57">
        <v>3983358</v>
      </c>
      <c r="J55" s="38">
        <f t="shared" si="18"/>
        <v>37</v>
      </c>
      <c r="K55" s="15">
        <f t="shared" si="19"/>
        <v>11720343</v>
      </c>
      <c r="L55" s="15">
        <v>27</v>
      </c>
      <c r="M55" s="15">
        <v>9638676</v>
      </c>
      <c r="N55" s="15">
        <v>10</v>
      </c>
      <c r="O55" s="16">
        <v>2081667</v>
      </c>
    </row>
    <row r="56" spans="1:55" ht="24" customHeight="1">
      <c r="A56" s="111"/>
      <c r="B56" s="110"/>
      <c r="C56" s="71" t="s">
        <v>57</v>
      </c>
      <c r="D56" s="61">
        <f t="shared" si="16"/>
        <v>98</v>
      </c>
      <c r="E56" s="56">
        <f t="shared" si="17"/>
        <v>25214916</v>
      </c>
      <c r="F56" s="56">
        <v>72</v>
      </c>
      <c r="G56" s="56">
        <v>20217059</v>
      </c>
      <c r="H56" s="56">
        <v>26</v>
      </c>
      <c r="I56" s="57">
        <v>4997857</v>
      </c>
      <c r="J56" s="38">
        <f t="shared" si="18"/>
        <v>142</v>
      </c>
      <c r="K56" s="15">
        <f t="shared" si="19"/>
        <v>46499053</v>
      </c>
      <c r="L56" s="15">
        <v>98</v>
      </c>
      <c r="M56" s="15">
        <v>32187244</v>
      </c>
      <c r="N56" s="15">
        <v>44</v>
      </c>
      <c r="O56" s="16">
        <v>14311809</v>
      </c>
    </row>
    <row r="57" spans="1:55" ht="45" customHeight="1">
      <c r="A57" s="111"/>
      <c r="B57" s="110"/>
      <c r="C57" s="71" t="s">
        <v>88</v>
      </c>
      <c r="D57" s="61">
        <f t="shared" si="16"/>
        <v>39</v>
      </c>
      <c r="E57" s="56">
        <f t="shared" si="17"/>
        <v>11158961</v>
      </c>
      <c r="F57" s="56">
        <v>27</v>
      </c>
      <c r="G57" s="56">
        <v>8018676</v>
      </c>
      <c r="H57" s="56">
        <v>12</v>
      </c>
      <c r="I57" s="57">
        <v>3140285</v>
      </c>
      <c r="J57" s="38">
        <f t="shared" si="18"/>
        <v>32</v>
      </c>
      <c r="K57" s="15">
        <f t="shared" si="19"/>
        <v>10728512</v>
      </c>
      <c r="L57" s="15">
        <v>21</v>
      </c>
      <c r="M57" s="15">
        <v>8497952</v>
      </c>
      <c r="N57" s="15">
        <v>11</v>
      </c>
      <c r="O57" s="16">
        <v>2230560</v>
      </c>
    </row>
    <row r="58" spans="1:55" ht="24" customHeight="1">
      <c r="A58" s="111"/>
      <c r="B58" s="110"/>
      <c r="C58" s="71" t="s">
        <v>58</v>
      </c>
      <c r="D58" s="61">
        <f t="shared" si="16"/>
        <v>26</v>
      </c>
      <c r="E58" s="56">
        <f t="shared" si="17"/>
        <v>7421085</v>
      </c>
      <c r="F58" s="56">
        <v>12</v>
      </c>
      <c r="G58" s="56">
        <v>4362960</v>
      </c>
      <c r="H58" s="56">
        <v>14</v>
      </c>
      <c r="I58" s="57">
        <v>3058125</v>
      </c>
      <c r="J58" s="38">
        <f t="shared" si="18"/>
        <v>26</v>
      </c>
      <c r="K58" s="15">
        <f t="shared" si="19"/>
        <v>5314428</v>
      </c>
      <c r="L58" s="15">
        <v>15</v>
      </c>
      <c r="M58" s="15">
        <v>2529843</v>
      </c>
      <c r="N58" s="15">
        <v>11</v>
      </c>
      <c r="O58" s="16">
        <v>2784585</v>
      </c>
    </row>
    <row r="59" spans="1:55" ht="45" customHeight="1">
      <c r="A59" s="111"/>
      <c r="B59" s="110"/>
      <c r="C59" s="71" t="s">
        <v>89</v>
      </c>
      <c r="D59" s="61">
        <f t="shared" si="16"/>
        <v>40</v>
      </c>
      <c r="E59" s="56">
        <f t="shared" si="17"/>
        <v>15053106</v>
      </c>
      <c r="F59" s="56">
        <v>11</v>
      </c>
      <c r="G59" s="56">
        <v>2910249</v>
      </c>
      <c r="H59" s="56">
        <v>29</v>
      </c>
      <c r="I59" s="57">
        <v>12142857</v>
      </c>
      <c r="J59" s="38">
        <f t="shared" si="18"/>
        <v>40</v>
      </c>
      <c r="K59" s="15">
        <f t="shared" si="19"/>
        <v>15325116</v>
      </c>
      <c r="L59" s="15">
        <v>6</v>
      </c>
      <c r="M59" s="15">
        <v>2517378</v>
      </c>
      <c r="N59" s="15">
        <v>34</v>
      </c>
      <c r="O59" s="16">
        <v>12807738</v>
      </c>
    </row>
    <row r="60" spans="1:55" ht="30.6" customHeight="1">
      <c r="A60" s="111"/>
      <c r="B60" s="110"/>
      <c r="C60" s="71" t="s">
        <v>90</v>
      </c>
      <c r="D60" s="61">
        <f t="shared" si="16"/>
        <v>12</v>
      </c>
      <c r="E60" s="56">
        <f t="shared" si="17"/>
        <v>3128306</v>
      </c>
      <c r="F60" s="56">
        <v>8</v>
      </c>
      <c r="G60" s="56">
        <v>1559141</v>
      </c>
      <c r="H60" s="56">
        <v>4</v>
      </c>
      <c r="I60" s="57">
        <v>1569165</v>
      </c>
      <c r="J60" s="38">
        <f t="shared" si="18"/>
        <v>17</v>
      </c>
      <c r="K60" s="15">
        <f t="shared" si="19"/>
        <v>4664012</v>
      </c>
      <c r="L60" s="15">
        <v>13</v>
      </c>
      <c r="M60" s="15">
        <v>4136675</v>
      </c>
      <c r="N60" s="15">
        <v>4</v>
      </c>
      <c r="O60" s="16">
        <v>527337</v>
      </c>
    </row>
    <row r="61" spans="1:55" ht="24" customHeight="1" thickBot="1">
      <c r="A61" s="112"/>
      <c r="B61" s="113"/>
      <c r="C61" s="72" t="s">
        <v>59</v>
      </c>
      <c r="D61" s="62">
        <f t="shared" si="16"/>
        <v>172</v>
      </c>
      <c r="E61" s="58">
        <f t="shared" si="17"/>
        <v>56672683</v>
      </c>
      <c r="F61" s="58">
        <v>115</v>
      </c>
      <c r="G61" s="58">
        <v>40727924</v>
      </c>
      <c r="H61" s="58">
        <v>57</v>
      </c>
      <c r="I61" s="59">
        <v>15944759</v>
      </c>
      <c r="J61" s="39">
        <f t="shared" si="18"/>
        <v>205</v>
      </c>
      <c r="K61" s="17">
        <f t="shared" si="19"/>
        <v>56154646</v>
      </c>
      <c r="L61" s="17">
        <v>119</v>
      </c>
      <c r="M61" s="17">
        <v>30391260</v>
      </c>
      <c r="N61" s="17">
        <v>86</v>
      </c>
      <c r="O61" s="18">
        <v>25763386</v>
      </c>
    </row>
    <row r="62" spans="1:55" s="12" customFormat="1" ht="22.9" customHeight="1">
      <c r="A62" s="6"/>
      <c r="B62" s="6"/>
      <c r="C62" s="6"/>
      <c r="D62" s="159" t="s">
        <v>129</v>
      </c>
      <c r="E62" s="137"/>
      <c r="F62" s="137"/>
      <c r="G62" s="137"/>
      <c r="H62" s="137"/>
      <c r="I62" s="137"/>
      <c r="J62" s="159" t="s">
        <v>130</v>
      </c>
      <c r="K62" s="137"/>
      <c r="L62" s="137"/>
      <c r="M62" s="137"/>
      <c r="N62" s="137"/>
      <c r="O62" s="137"/>
      <c r="V62" s="6"/>
      <c r="AD62" s="6"/>
      <c r="BC62" s="6"/>
    </row>
  </sheetData>
  <mergeCells count="20">
    <mergeCell ref="D62:I62"/>
    <mergeCell ref="J62:O62"/>
    <mergeCell ref="A42:A61"/>
    <mergeCell ref="B42:B61"/>
    <mergeCell ref="A6:A28"/>
    <mergeCell ref="B29:B41"/>
    <mergeCell ref="A29:A41"/>
    <mergeCell ref="A3:A5"/>
    <mergeCell ref="D1:I1"/>
    <mergeCell ref="J1:O1"/>
    <mergeCell ref="B6:B28"/>
    <mergeCell ref="B3:C5"/>
    <mergeCell ref="D3:I3"/>
    <mergeCell ref="J3:O3"/>
    <mergeCell ref="D4:E4"/>
    <mergeCell ref="F4:G4"/>
    <mergeCell ref="H4:I4"/>
    <mergeCell ref="J4:K4"/>
    <mergeCell ref="L4:M4"/>
    <mergeCell ref="N4:O4"/>
  </mergeCells>
  <phoneticPr fontId="1" type="noConversion"/>
  <printOptions horizontalCentered="1"/>
  <pageMargins left="0.39370078740157483" right="0.39370078740157483" top="0.59055118110236227" bottom="0.39370078740157483" header="0.51181102362204722" footer="0.31496062992125984"/>
  <pageSetup paperSize="9" orientation="portrait" r:id="rId1"/>
  <headerFooter alignWithMargins="0"/>
  <rowBreaks count="2" manualBreakCount="2">
    <brk id="28" max="16383" man="1"/>
    <brk id="41" max="16383" man="1"/>
  </rowBreaks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P4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375" style="4" customWidth="1"/>
    <col min="2" max="2" width="4.625" style="4" customWidth="1"/>
    <col min="3" max="3" width="10.75" style="3" customWidth="1"/>
    <col min="4" max="4" width="7.75" style="2" customWidth="1"/>
    <col min="5" max="5" width="13.75" style="2" customWidth="1"/>
    <col min="6" max="6" width="7.75" style="2" customWidth="1"/>
    <col min="7" max="7" width="13.75" style="2" customWidth="1"/>
    <col min="8" max="8" width="7.75" style="2" customWidth="1"/>
    <col min="9" max="9" width="13.75" style="2" customWidth="1"/>
    <col min="10" max="10" width="7.75" style="2" customWidth="1"/>
    <col min="11" max="11" width="13.75" style="2" customWidth="1"/>
    <col min="12" max="12" width="7.75" style="2" customWidth="1"/>
    <col min="13" max="13" width="13.75" style="2" customWidth="1"/>
    <col min="14" max="14" width="7.75" style="2" customWidth="1"/>
    <col min="15" max="15" width="13.75" style="2" customWidth="1"/>
    <col min="16" max="16" width="14.625" style="2" customWidth="1"/>
    <col min="17" max="17" width="9.625" style="2" customWidth="1"/>
    <col min="18" max="18" width="14.625" style="2" customWidth="1"/>
    <col min="19" max="19" width="9.625" style="2" customWidth="1"/>
    <col min="20" max="20" width="14.625" style="2" customWidth="1"/>
    <col min="21" max="21" width="9.625" style="2" customWidth="1"/>
    <col min="22" max="22" width="14.625" style="2" customWidth="1"/>
    <col min="23" max="23" width="9.625" style="2" customWidth="1"/>
    <col min="24" max="24" width="14.625" style="2" customWidth="1"/>
    <col min="25" max="25" width="9.625" style="2" customWidth="1"/>
    <col min="26" max="26" width="14.625" style="2" customWidth="1"/>
    <col min="27" max="16384" width="9" style="2"/>
  </cols>
  <sheetData>
    <row r="1" spans="1:26" s="27" customFormat="1" ht="41.45" customHeight="1">
      <c r="A1" s="28"/>
      <c r="B1" s="20"/>
      <c r="C1" s="20"/>
      <c r="D1" s="140" t="s">
        <v>121</v>
      </c>
      <c r="E1" s="141"/>
      <c r="F1" s="141"/>
      <c r="G1" s="141"/>
      <c r="H1" s="141"/>
      <c r="I1" s="141"/>
      <c r="J1" s="140" t="s">
        <v>121</v>
      </c>
      <c r="K1" s="141"/>
      <c r="L1" s="141"/>
      <c r="M1" s="141"/>
      <c r="N1" s="141"/>
      <c r="O1" s="141"/>
    </row>
    <row r="2" spans="1:26" ht="16.149999999999999" customHeight="1" thickBot="1">
      <c r="A2" s="1"/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26" s="6" customFormat="1" ht="22.9" customHeight="1">
      <c r="A3" s="161" t="s">
        <v>0</v>
      </c>
      <c r="B3" s="116" t="s">
        <v>53</v>
      </c>
      <c r="C3" s="162"/>
      <c r="D3" s="122" t="s">
        <v>78</v>
      </c>
      <c r="E3" s="123"/>
      <c r="F3" s="123"/>
      <c r="G3" s="123"/>
      <c r="H3" s="123"/>
      <c r="I3" s="124"/>
      <c r="J3" s="144" t="s">
        <v>79</v>
      </c>
      <c r="K3" s="145"/>
      <c r="L3" s="145"/>
      <c r="M3" s="145"/>
      <c r="N3" s="145"/>
      <c r="O3" s="146"/>
    </row>
    <row r="4" spans="1:26" s="3" customFormat="1" ht="22.9" customHeight="1">
      <c r="A4" s="115"/>
      <c r="B4" s="118"/>
      <c r="C4" s="163"/>
      <c r="D4" s="125" t="s">
        <v>81</v>
      </c>
      <c r="E4" s="126"/>
      <c r="F4" s="127" t="s">
        <v>82</v>
      </c>
      <c r="G4" s="126"/>
      <c r="H4" s="127" t="s">
        <v>83</v>
      </c>
      <c r="I4" s="128"/>
      <c r="J4" s="147" t="s">
        <v>81</v>
      </c>
      <c r="K4" s="148"/>
      <c r="L4" s="142" t="s">
        <v>82</v>
      </c>
      <c r="M4" s="148"/>
      <c r="N4" s="142" t="s">
        <v>83</v>
      </c>
      <c r="O4" s="143"/>
    </row>
    <row r="5" spans="1:26" ht="22.9" customHeight="1">
      <c r="A5" s="115"/>
      <c r="B5" s="120"/>
      <c r="C5" s="164"/>
      <c r="D5" s="48" t="s">
        <v>46</v>
      </c>
      <c r="E5" s="52" t="s">
        <v>47</v>
      </c>
      <c r="F5" s="52" t="s">
        <v>46</v>
      </c>
      <c r="G5" s="52" t="s">
        <v>47</v>
      </c>
      <c r="H5" s="52" t="s">
        <v>46</v>
      </c>
      <c r="I5" s="53" t="s">
        <v>47</v>
      </c>
      <c r="J5" s="33" t="s">
        <v>46</v>
      </c>
      <c r="K5" s="63" t="s">
        <v>47</v>
      </c>
      <c r="L5" s="63" t="s">
        <v>46</v>
      </c>
      <c r="M5" s="63" t="s">
        <v>47</v>
      </c>
      <c r="N5" s="63" t="s">
        <v>46</v>
      </c>
      <c r="O5" s="64" t="s">
        <v>47</v>
      </c>
    </row>
    <row r="6" spans="1:26" ht="24.6" customHeight="1">
      <c r="A6" s="104" t="s">
        <v>44</v>
      </c>
      <c r="B6" s="106" t="s">
        <v>45</v>
      </c>
      <c r="C6" s="65" t="s">
        <v>1</v>
      </c>
      <c r="D6" s="60">
        <f t="shared" ref="D6:I6" si="0">SUM(D7:D28)</f>
        <v>4054</v>
      </c>
      <c r="E6" s="54">
        <f t="shared" si="0"/>
        <v>1093169360</v>
      </c>
      <c r="F6" s="54">
        <f t="shared" si="0"/>
        <v>3119</v>
      </c>
      <c r="G6" s="54">
        <f t="shared" si="0"/>
        <v>863048181</v>
      </c>
      <c r="H6" s="54">
        <f t="shared" si="0"/>
        <v>935</v>
      </c>
      <c r="I6" s="55">
        <f t="shared" si="0"/>
        <v>230121179</v>
      </c>
      <c r="J6" s="37">
        <f t="shared" ref="J6:O6" si="1">SUM(J7:J28)</f>
        <v>4003</v>
      </c>
      <c r="K6" s="13">
        <f t="shared" si="1"/>
        <v>1015503930</v>
      </c>
      <c r="L6" s="13">
        <f t="shared" si="1"/>
        <v>3135</v>
      </c>
      <c r="M6" s="13">
        <f t="shared" si="1"/>
        <v>813933538</v>
      </c>
      <c r="N6" s="13">
        <f t="shared" si="1"/>
        <v>868</v>
      </c>
      <c r="O6" s="14">
        <f t="shared" si="1"/>
        <v>201570392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4.6" customHeight="1">
      <c r="A7" s="104"/>
      <c r="B7" s="107"/>
      <c r="C7" s="65" t="s">
        <v>48</v>
      </c>
      <c r="D7" s="60">
        <f t="shared" ref="D7:D26" si="2">F7+H7</f>
        <v>608</v>
      </c>
      <c r="E7" s="54">
        <f t="shared" ref="E7:E26" si="3">G7+I7</f>
        <v>164662939</v>
      </c>
      <c r="F7" s="54">
        <v>471</v>
      </c>
      <c r="G7" s="54">
        <v>132873802</v>
      </c>
      <c r="H7" s="54">
        <v>137</v>
      </c>
      <c r="I7" s="55">
        <v>31789137</v>
      </c>
      <c r="J7" s="37">
        <f t="shared" ref="J7:K11" si="4">L7+N7</f>
        <v>577</v>
      </c>
      <c r="K7" s="13">
        <f t="shared" si="4"/>
        <v>149126579</v>
      </c>
      <c r="L7" s="13">
        <v>475</v>
      </c>
      <c r="M7" s="13">
        <v>120396812</v>
      </c>
      <c r="N7" s="13">
        <v>102</v>
      </c>
      <c r="O7" s="14">
        <v>28729767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4.6" customHeight="1">
      <c r="A8" s="104"/>
      <c r="B8" s="107"/>
      <c r="C8" s="65" t="s">
        <v>49</v>
      </c>
      <c r="D8" s="60">
        <f t="shared" si="2"/>
        <v>445</v>
      </c>
      <c r="E8" s="54">
        <f t="shared" si="3"/>
        <v>143286047</v>
      </c>
      <c r="F8" s="54">
        <v>337</v>
      </c>
      <c r="G8" s="54">
        <v>112455510</v>
      </c>
      <c r="H8" s="54">
        <v>108</v>
      </c>
      <c r="I8" s="55">
        <v>30830537</v>
      </c>
      <c r="J8" s="37">
        <f t="shared" si="4"/>
        <v>398</v>
      </c>
      <c r="K8" s="13">
        <f t="shared" si="4"/>
        <v>111840180</v>
      </c>
      <c r="L8" s="13">
        <v>290</v>
      </c>
      <c r="M8" s="13">
        <v>85482070</v>
      </c>
      <c r="N8" s="13">
        <v>108</v>
      </c>
      <c r="O8" s="14">
        <v>26358110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24.6" customHeight="1">
      <c r="A9" s="104"/>
      <c r="B9" s="107"/>
      <c r="C9" s="65" t="s">
        <v>50</v>
      </c>
      <c r="D9" s="60">
        <f t="shared" si="2"/>
        <v>522</v>
      </c>
      <c r="E9" s="54">
        <f t="shared" si="3"/>
        <v>132737009</v>
      </c>
      <c r="F9" s="54">
        <v>382</v>
      </c>
      <c r="G9" s="54">
        <v>98704438</v>
      </c>
      <c r="H9" s="54">
        <v>140</v>
      </c>
      <c r="I9" s="55">
        <v>34032571</v>
      </c>
      <c r="J9" s="37">
        <f t="shared" si="4"/>
        <v>524</v>
      </c>
      <c r="K9" s="13">
        <f t="shared" si="4"/>
        <v>128751268</v>
      </c>
      <c r="L9" s="13">
        <v>411</v>
      </c>
      <c r="M9" s="13">
        <v>106015458</v>
      </c>
      <c r="N9" s="13">
        <v>113</v>
      </c>
      <c r="O9" s="14">
        <v>22735810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24.6" customHeight="1">
      <c r="A10" s="104"/>
      <c r="B10" s="107"/>
      <c r="C10" s="65" t="s">
        <v>51</v>
      </c>
      <c r="D10" s="60">
        <f t="shared" si="2"/>
        <v>321</v>
      </c>
      <c r="E10" s="54">
        <f t="shared" si="3"/>
        <v>73951294</v>
      </c>
      <c r="F10" s="54">
        <v>252</v>
      </c>
      <c r="G10" s="54">
        <v>58849777</v>
      </c>
      <c r="H10" s="54">
        <v>69</v>
      </c>
      <c r="I10" s="55">
        <v>15101517</v>
      </c>
      <c r="J10" s="37">
        <f t="shared" si="4"/>
        <v>305</v>
      </c>
      <c r="K10" s="13">
        <f t="shared" si="4"/>
        <v>67032169</v>
      </c>
      <c r="L10" s="13">
        <v>250</v>
      </c>
      <c r="M10" s="13">
        <v>56664239</v>
      </c>
      <c r="N10" s="13">
        <v>55</v>
      </c>
      <c r="O10" s="14">
        <v>10367930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4.6" customHeight="1">
      <c r="A11" s="104"/>
      <c r="B11" s="107"/>
      <c r="C11" s="65" t="s">
        <v>52</v>
      </c>
      <c r="D11" s="60">
        <f t="shared" si="2"/>
        <v>640</v>
      </c>
      <c r="E11" s="54">
        <f t="shared" si="3"/>
        <v>165803543</v>
      </c>
      <c r="F11" s="54">
        <v>504</v>
      </c>
      <c r="G11" s="54">
        <v>130289486</v>
      </c>
      <c r="H11" s="54">
        <v>136</v>
      </c>
      <c r="I11" s="55">
        <v>35514057</v>
      </c>
      <c r="J11" s="37">
        <f t="shared" si="4"/>
        <v>679</v>
      </c>
      <c r="K11" s="13">
        <f t="shared" si="4"/>
        <v>174762003</v>
      </c>
      <c r="L11" s="13">
        <v>534</v>
      </c>
      <c r="M11" s="13">
        <v>144229780</v>
      </c>
      <c r="N11" s="13">
        <v>145</v>
      </c>
      <c r="O11" s="14">
        <v>30532223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4.6" customHeight="1">
      <c r="A12" s="105"/>
      <c r="B12" s="108"/>
      <c r="C12" s="66" t="s">
        <v>3</v>
      </c>
      <c r="D12" s="61">
        <f t="shared" si="2"/>
        <v>175</v>
      </c>
      <c r="E12" s="56">
        <f t="shared" si="3"/>
        <v>50263972</v>
      </c>
      <c r="F12" s="56">
        <v>142</v>
      </c>
      <c r="G12" s="56">
        <v>40272315</v>
      </c>
      <c r="H12" s="56">
        <v>33</v>
      </c>
      <c r="I12" s="57">
        <v>9991657</v>
      </c>
      <c r="J12" s="38">
        <f t="shared" ref="J12:J26" si="5">L12+N12</f>
        <v>165</v>
      </c>
      <c r="K12" s="15">
        <f t="shared" ref="K12:K26" si="6">M12+O12</f>
        <v>39751287</v>
      </c>
      <c r="L12" s="15">
        <v>139</v>
      </c>
      <c r="M12" s="15">
        <v>32708442</v>
      </c>
      <c r="N12" s="15">
        <v>26</v>
      </c>
      <c r="O12" s="16">
        <v>7042845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4.6" customHeight="1">
      <c r="A13" s="105"/>
      <c r="B13" s="108"/>
      <c r="C13" s="66" t="s">
        <v>4</v>
      </c>
      <c r="D13" s="61">
        <f t="shared" si="2"/>
        <v>318</v>
      </c>
      <c r="E13" s="56">
        <f t="shared" si="3"/>
        <v>92234099</v>
      </c>
      <c r="F13" s="56">
        <v>254</v>
      </c>
      <c r="G13" s="56">
        <v>76010990</v>
      </c>
      <c r="H13" s="56">
        <v>64</v>
      </c>
      <c r="I13" s="57">
        <v>16223109</v>
      </c>
      <c r="J13" s="38">
        <f t="shared" si="5"/>
        <v>324</v>
      </c>
      <c r="K13" s="15">
        <f t="shared" si="6"/>
        <v>91774349</v>
      </c>
      <c r="L13" s="15">
        <v>257</v>
      </c>
      <c r="M13" s="15">
        <v>76298283</v>
      </c>
      <c r="N13" s="15">
        <v>67</v>
      </c>
      <c r="O13" s="16">
        <v>15476066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4.6" customHeight="1">
      <c r="A14" s="105"/>
      <c r="B14" s="108"/>
      <c r="C14" s="66" t="s">
        <v>5</v>
      </c>
      <c r="D14" s="61">
        <f t="shared" si="2"/>
        <v>56</v>
      </c>
      <c r="E14" s="56">
        <f t="shared" si="3"/>
        <v>18798153</v>
      </c>
      <c r="F14" s="56">
        <v>48</v>
      </c>
      <c r="G14" s="56">
        <v>17384919</v>
      </c>
      <c r="H14" s="56">
        <v>8</v>
      </c>
      <c r="I14" s="57">
        <v>1413234</v>
      </c>
      <c r="J14" s="38">
        <f t="shared" si="5"/>
        <v>62</v>
      </c>
      <c r="K14" s="15">
        <f t="shared" si="6"/>
        <v>16430891</v>
      </c>
      <c r="L14" s="15">
        <v>51</v>
      </c>
      <c r="M14" s="15">
        <v>14574437</v>
      </c>
      <c r="N14" s="15">
        <v>11</v>
      </c>
      <c r="O14" s="16">
        <v>1856454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6" customHeight="1">
      <c r="A15" s="105"/>
      <c r="B15" s="108"/>
      <c r="C15" s="66" t="s">
        <v>6</v>
      </c>
      <c r="D15" s="61">
        <f t="shared" si="2"/>
        <v>64</v>
      </c>
      <c r="E15" s="56">
        <f t="shared" si="3"/>
        <v>19467500</v>
      </c>
      <c r="F15" s="56">
        <v>49</v>
      </c>
      <c r="G15" s="56">
        <v>16928264</v>
      </c>
      <c r="H15" s="56">
        <v>15</v>
      </c>
      <c r="I15" s="57">
        <v>2539236</v>
      </c>
      <c r="J15" s="38">
        <f t="shared" si="5"/>
        <v>77</v>
      </c>
      <c r="K15" s="15">
        <f t="shared" si="6"/>
        <v>18198836</v>
      </c>
      <c r="L15" s="15">
        <v>65</v>
      </c>
      <c r="M15" s="15">
        <v>15456011</v>
      </c>
      <c r="N15" s="15">
        <v>12</v>
      </c>
      <c r="O15" s="16">
        <v>2742825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4.6" customHeight="1">
      <c r="A16" s="105"/>
      <c r="B16" s="108"/>
      <c r="C16" s="66" t="s">
        <v>8</v>
      </c>
      <c r="D16" s="61">
        <f t="shared" si="2"/>
        <v>308</v>
      </c>
      <c r="E16" s="56">
        <f t="shared" si="3"/>
        <v>62924193</v>
      </c>
      <c r="F16" s="56">
        <v>230</v>
      </c>
      <c r="G16" s="56">
        <v>50108572</v>
      </c>
      <c r="H16" s="56">
        <v>78</v>
      </c>
      <c r="I16" s="57">
        <v>12815621</v>
      </c>
      <c r="J16" s="38">
        <f t="shared" si="5"/>
        <v>287</v>
      </c>
      <c r="K16" s="15">
        <f t="shared" si="6"/>
        <v>56442798</v>
      </c>
      <c r="L16" s="15">
        <v>207</v>
      </c>
      <c r="M16" s="15">
        <v>40443708</v>
      </c>
      <c r="N16" s="15">
        <v>80</v>
      </c>
      <c r="O16" s="16">
        <v>15999090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4.6" customHeight="1">
      <c r="A17" s="105"/>
      <c r="B17" s="108"/>
      <c r="C17" s="66" t="s">
        <v>9</v>
      </c>
      <c r="D17" s="61">
        <f t="shared" si="2"/>
        <v>79</v>
      </c>
      <c r="E17" s="56">
        <f t="shared" si="3"/>
        <v>21276064</v>
      </c>
      <c r="F17" s="56">
        <v>57</v>
      </c>
      <c r="G17" s="56">
        <v>16270487</v>
      </c>
      <c r="H17" s="56">
        <v>22</v>
      </c>
      <c r="I17" s="57">
        <v>5005577</v>
      </c>
      <c r="J17" s="38">
        <f t="shared" si="5"/>
        <v>91</v>
      </c>
      <c r="K17" s="15">
        <f t="shared" si="6"/>
        <v>26013188</v>
      </c>
      <c r="L17" s="15">
        <v>61</v>
      </c>
      <c r="M17" s="15">
        <v>17969612</v>
      </c>
      <c r="N17" s="15">
        <v>30</v>
      </c>
      <c r="O17" s="16">
        <v>8043576</v>
      </c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4.6" customHeight="1">
      <c r="A18" s="105"/>
      <c r="B18" s="108"/>
      <c r="C18" s="66" t="s">
        <v>10</v>
      </c>
      <c r="D18" s="61">
        <f t="shared" si="2"/>
        <v>85</v>
      </c>
      <c r="E18" s="56">
        <f t="shared" si="3"/>
        <v>25401693</v>
      </c>
      <c r="F18" s="56">
        <v>60</v>
      </c>
      <c r="G18" s="56">
        <v>18480732</v>
      </c>
      <c r="H18" s="56">
        <v>25</v>
      </c>
      <c r="I18" s="57">
        <v>6920961</v>
      </c>
      <c r="J18" s="38">
        <f t="shared" si="5"/>
        <v>67</v>
      </c>
      <c r="K18" s="15">
        <f t="shared" si="6"/>
        <v>16448783</v>
      </c>
      <c r="L18" s="15">
        <v>43</v>
      </c>
      <c r="M18" s="15">
        <v>10101384</v>
      </c>
      <c r="N18" s="15">
        <v>24</v>
      </c>
      <c r="O18" s="16">
        <v>6347399</v>
      </c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4.6" customHeight="1">
      <c r="A19" s="105"/>
      <c r="B19" s="108"/>
      <c r="C19" s="66" t="s">
        <v>11</v>
      </c>
      <c r="D19" s="61">
        <f t="shared" si="2"/>
        <v>55</v>
      </c>
      <c r="E19" s="56">
        <f t="shared" si="3"/>
        <v>14542329</v>
      </c>
      <c r="F19" s="56">
        <v>42</v>
      </c>
      <c r="G19" s="56">
        <v>12470139</v>
      </c>
      <c r="H19" s="56">
        <v>13</v>
      </c>
      <c r="I19" s="57">
        <v>2072190</v>
      </c>
      <c r="J19" s="38">
        <f t="shared" si="5"/>
        <v>60</v>
      </c>
      <c r="K19" s="15">
        <f t="shared" si="6"/>
        <v>13486282</v>
      </c>
      <c r="L19" s="15">
        <v>47</v>
      </c>
      <c r="M19" s="15">
        <v>10953365</v>
      </c>
      <c r="N19" s="15">
        <v>13</v>
      </c>
      <c r="O19" s="16">
        <v>2532917</v>
      </c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4.6" customHeight="1">
      <c r="A20" s="105"/>
      <c r="B20" s="108"/>
      <c r="C20" s="66" t="s">
        <v>14</v>
      </c>
      <c r="D20" s="61">
        <f t="shared" si="2"/>
        <v>108</v>
      </c>
      <c r="E20" s="56">
        <f t="shared" si="3"/>
        <v>25552017</v>
      </c>
      <c r="F20" s="56">
        <v>84</v>
      </c>
      <c r="G20" s="56">
        <v>19568295</v>
      </c>
      <c r="H20" s="56">
        <v>24</v>
      </c>
      <c r="I20" s="57">
        <v>5983722</v>
      </c>
      <c r="J20" s="38">
        <f t="shared" si="5"/>
        <v>121</v>
      </c>
      <c r="K20" s="15">
        <f t="shared" si="6"/>
        <v>32780449</v>
      </c>
      <c r="L20" s="15">
        <v>86</v>
      </c>
      <c r="M20" s="15">
        <v>22007861</v>
      </c>
      <c r="N20" s="15">
        <v>35</v>
      </c>
      <c r="O20" s="16">
        <v>10772588</v>
      </c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4.6" customHeight="1">
      <c r="A21" s="105"/>
      <c r="B21" s="108"/>
      <c r="C21" s="66" t="s">
        <v>15</v>
      </c>
      <c r="D21" s="61">
        <f t="shared" si="2"/>
        <v>16</v>
      </c>
      <c r="E21" s="56">
        <f t="shared" si="3"/>
        <v>7209015</v>
      </c>
      <c r="F21" s="56">
        <v>12</v>
      </c>
      <c r="G21" s="56">
        <v>4963629</v>
      </c>
      <c r="H21" s="56">
        <v>4</v>
      </c>
      <c r="I21" s="57">
        <v>2245386</v>
      </c>
      <c r="J21" s="38">
        <f t="shared" si="5"/>
        <v>23</v>
      </c>
      <c r="K21" s="15">
        <f t="shared" si="6"/>
        <v>6848523</v>
      </c>
      <c r="L21" s="15">
        <v>20</v>
      </c>
      <c r="M21" s="15">
        <v>6390123</v>
      </c>
      <c r="N21" s="15">
        <v>3</v>
      </c>
      <c r="O21" s="16">
        <v>458400</v>
      </c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4.6" customHeight="1">
      <c r="A22" s="105"/>
      <c r="B22" s="108"/>
      <c r="C22" s="66" t="s">
        <v>16</v>
      </c>
      <c r="D22" s="61">
        <f t="shared" si="2"/>
        <v>74</v>
      </c>
      <c r="E22" s="56">
        <f t="shared" si="3"/>
        <v>18258597</v>
      </c>
      <c r="F22" s="56">
        <v>54</v>
      </c>
      <c r="G22" s="56">
        <v>12548850</v>
      </c>
      <c r="H22" s="56">
        <v>20</v>
      </c>
      <c r="I22" s="57">
        <v>5709747</v>
      </c>
      <c r="J22" s="38">
        <f t="shared" si="5"/>
        <v>77</v>
      </c>
      <c r="K22" s="15">
        <f t="shared" si="6"/>
        <v>20581560</v>
      </c>
      <c r="L22" s="15">
        <v>62</v>
      </c>
      <c r="M22" s="15">
        <v>16530665</v>
      </c>
      <c r="N22" s="15">
        <v>15</v>
      </c>
      <c r="O22" s="16">
        <v>4050895</v>
      </c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4.6" customHeight="1">
      <c r="A23" s="105"/>
      <c r="B23" s="108"/>
      <c r="C23" s="66" t="s">
        <v>17</v>
      </c>
      <c r="D23" s="61">
        <f t="shared" si="2"/>
        <v>14</v>
      </c>
      <c r="E23" s="56">
        <f t="shared" si="3"/>
        <v>2582235</v>
      </c>
      <c r="F23" s="56">
        <v>10</v>
      </c>
      <c r="G23" s="56">
        <v>1745523</v>
      </c>
      <c r="H23" s="56">
        <v>4</v>
      </c>
      <c r="I23" s="57">
        <v>836712</v>
      </c>
      <c r="J23" s="38">
        <f t="shared" si="5"/>
        <v>11</v>
      </c>
      <c r="K23" s="15">
        <f t="shared" si="6"/>
        <v>3287604</v>
      </c>
      <c r="L23" s="15">
        <v>6</v>
      </c>
      <c r="M23" s="15">
        <v>1747626</v>
      </c>
      <c r="N23" s="15">
        <v>5</v>
      </c>
      <c r="O23" s="16">
        <v>1539978</v>
      </c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4.6" customHeight="1">
      <c r="A24" s="105"/>
      <c r="B24" s="108"/>
      <c r="C24" s="66" t="s">
        <v>18</v>
      </c>
      <c r="D24" s="61">
        <f t="shared" si="2"/>
        <v>57</v>
      </c>
      <c r="E24" s="56">
        <f t="shared" si="3"/>
        <v>17431266</v>
      </c>
      <c r="F24" s="56">
        <v>47</v>
      </c>
      <c r="G24" s="56">
        <v>14384196</v>
      </c>
      <c r="H24" s="56">
        <v>10</v>
      </c>
      <c r="I24" s="57">
        <v>3047070</v>
      </c>
      <c r="J24" s="38">
        <f t="shared" si="5"/>
        <v>45</v>
      </c>
      <c r="K24" s="15">
        <f t="shared" si="6"/>
        <v>12385269</v>
      </c>
      <c r="L24" s="15">
        <v>43</v>
      </c>
      <c r="M24" s="15">
        <v>11386077</v>
      </c>
      <c r="N24" s="15">
        <v>2</v>
      </c>
      <c r="O24" s="16">
        <v>999192</v>
      </c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4.6" customHeight="1">
      <c r="A25" s="105"/>
      <c r="B25" s="108"/>
      <c r="C25" s="66" t="s">
        <v>19</v>
      </c>
      <c r="D25" s="61">
        <f t="shared" si="2"/>
        <v>65</v>
      </c>
      <c r="E25" s="56">
        <f t="shared" si="3"/>
        <v>20980790</v>
      </c>
      <c r="F25" s="56">
        <v>50</v>
      </c>
      <c r="G25" s="56">
        <v>16881470</v>
      </c>
      <c r="H25" s="56">
        <v>15</v>
      </c>
      <c r="I25" s="57">
        <v>4099320</v>
      </c>
      <c r="J25" s="38">
        <f t="shared" si="5"/>
        <v>55</v>
      </c>
      <c r="K25" s="15">
        <f t="shared" si="6"/>
        <v>17034818</v>
      </c>
      <c r="L25" s="15">
        <v>46</v>
      </c>
      <c r="M25" s="15">
        <v>15468196</v>
      </c>
      <c r="N25" s="15">
        <v>9</v>
      </c>
      <c r="O25" s="16">
        <v>1566622</v>
      </c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6" customHeight="1">
      <c r="A26" s="105"/>
      <c r="B26" s="108"/>
      <c r="C26" s="66" t="s">
        <v>21</v>
      </c>
      <c r="D26" s="61">
        <f t="shared" si="2"/>
        <v>41</v>
      </c>
      <c r="E26" s="56">
        <f t="shared" si="3"/>
        <v>14974358</v>
      </c>
      <c r="F26" s="56">
        <v>31</v>
      </c>
      <c r="G26" s="56">
        <v>11024540</v>
      </c>
      <c r="H26" s="56">
        <v>10</v>
      </c>
      <c r="I26" s="57">
        <v>3949818</v>
      </c>
      <c r="J26" s="38">
        <f t="shared" si="5"/>
        <v>48</v>
      </c>
      <c r="K26" s="15">
        <f t="shared" si="6"/>
        <v>10040052</v>
      </c>
      <c r="L26" s="15">
        <v>36</v>
      </c>
      <c r="M26" s="15">
        <v>6682647</v>
      </c>
      <c r="N26" s="15">
        <v>12</v>
      </c>
      <c r="O26" s="16">
        <v>3357405</v>
      </c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4.6" customHeight="1">
      <c r="A27" s="105"/>
      <c r="B27" s="108"/>
      <c r="C27" s="66" t="s">
        <v>23</v>
      </c>
      <c r="D27" s="61">
        <f>F27+H27</f>
        <v>2</v>
      </c>
      <c r="E27" s="56">
        <f>G27+I27</f>
        <v>741392</v>
      </c>
      <c r="F27" s="56">
        <v>2</v>
      </c>
      <c r="G27" s="56">
        <v>741392</v>
      </c>
      <c r="H27" s="56">
        <v>0</v>
      </c>
      <c r="I27" s="57">
        <v>0</v>
      </c>
      <c r="J27" s="38">
        <f>L27+N27</f>
        <v>6</v>
      </c>
      <c r="K27" s="15">
        <f>M27+O27</f>
        <v>2182506</v>
      </c>
      <c r="L27" s="15">
        <v>5</v>
      </c>
      <c r="M27" s="15">
        <v>2122206</v>
      </c>
      <c r="N27" s="15">
        <v>1</v>
      </c>
      <c r="O27" s="16">
        <v>60300</v>
      </c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4.6" customHeight="1">
      <c r="A28" s="105"/>
      <c r="B28" s="108"/>
      <c r="C28" s="66" t="s">
        <v>24</v>
      </c>
      <c r="D28" s="61">
        <f>F28+H28</f>
        <v>1</v>
      </c>
      <c r="E28" s="56">
        <f>G28+I28</f>
        <v>90855</v>
      </c>
      <c r="F28" s="56">
        <v>1</v>
      </c>
      <c r="G28" s="56">
        <v>90855</v>
      </c>
      <c r="H28" s="56">
        <v>0</v>
      </c>
      <c r="I28" s="57">
        <v>0</v>
      </c>
      <c r="J28" s="38">
        <f>L28+N28</f>
        <v>1</v>
      </c>
      <c r="K28" s="15">
        <f>M28+O28</f>
        <v>304536</v>
      </c>
      <c r="L28" s="15">
        <v>1</v>
      </c>
      <c r="M28" s="15">
        <v>304536</v>
      </c>
      <c r="N28" s="15">
        <v>0</v>
      </c>
      <c r="O28" s="16">
        <v>0</v>
      </c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7" customHeight="1">
      <c r="A29" s="104" t="s">
        <v>44</v>
      </c>
      <c r="B29" s="106" t="s">
        <v>72</v>
      </c>
      <c r="C29" s="65" t="s">
        <v>1</v>
      </c>
      <c r="D29" s="60">
        <f t="shared" ref="D29:I29" si="7">SUM(D30:D41)</f>
        <v>4054</v>
      </c>
      <c r="E29" s="54">
        <f t="shared" si="7"/>
        <v>1093169360</v>
      </c>
      <c r="F29" s="54">
        <f t="shared" si="7"/>
        <v>3119</v>
      </c>
      <c r="G29" s="54">
        <f t="shared" si="7"/>
        <v>863048181</v>
      </c>
      <c r="H29" s="54">
        <f t="shared" si="7"/>
        <v>935</v>
      </c>
      <c r="I29" s="55">
        <f t="shared" si="7"/>
        <v>230121179</v>
      </c>
      <c r="J29" s="37">
        <f t="shared" ref="J29:O29" si="8">SUM(J30:J41)</f>
        <v>4003</v>
      </c>
      <c r="K29" s="13">
        <f t="shared" si="8"/>
        <v>1015503930</v>
      </c>
      <c r="L29" s="13">
        <f t="shared" si="8"/>
        <v>3135</v>
      </c>
      <c r="M29" s="13">
        <f t="shared" si="8"/>
        <v>813933538</v>
      </c>
      <c r="N29" s="13">
        <f t="shared" si="8"/>
        <v>868</v>
      </c>
      <c r="O29" s="14">
        <f t="shared" si="8"/>
        <v>201570392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7" customHeight="1">
      <c r="A30" s="109"/>
      <c r="B30" s="110"/>
      <c r="C30" s="66" t="s">
        <v>32</v>
      </c>
      <c r="D30" s="61">
        <f t="shared" ref="D30:D41" si="9">F30+H30</f>
        <v>0</v>
      </c>
      <c r="E30" s="56">
        <f t="shared" ref="E30:E41" si="10">G30+I30</f>
        <v>0</v>
      </c>
      <c r="F30" s="56">
        <v>0</v>
      </c>
      <c r="G30" s="56">
        <v>0</v>
      </c>
      <c r="H30" s="56">
        <v>0</v>
      </c>
      <c r="I30" s="57">
        <v>0</v>
      </c>
      <c r="J30" s="38">
        <f t="shared" ref="J30:J41" si="11">L30+N30</f>
        <v>0</v>
      </c>
      <c r="K30" s="15">
        <f t="shared" ref="K30:K41" si="12">M30+O30</f>
        <v>0</v>
      </c>
      <c r="L30" s="15">
        <v>0</v>
      </c>
      <c r="M30" s="15">
        <v>0</v>
      </c>
      <c r="N30" s="15">
        <v>0</v>
      </c>
      <c r="O30" s="16">
        <v>0</v>
      </c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7" customHeight="1">
      <c r="A31" s="109"/>
      <c r="B31" s="110"/>
      <c r="C31" s="67" t="s">
        <v>33</v>
      </c>
      <c r="D31" s="61">
        <f t="shared" si="9"/>
        <v>49</v>
      </c>
      <c r="E31" s="56">
        <f t="shared" si="10"/>
        <v>7795929</v>
      </c>
      <c r="F31" s="56">
        <v>41</v>
      </c>
      <c r="G31" s="56">
        <v>6767877</v>
      </c>
      <c r="H31" s="56">
        <v>8</v>
      </c>
      <c r="I31" s="57">
        <v>1028052</v>
      </c>
      <c r="J31" s="38">
        <f t="shared" si="11"/>
        <v>54</v>
      </c>
      <c r="K31" s="15">
        <f t="shared" si="12"/>
        <v>8452758</v>
      </c>
      <c r="L31" s="15">
        <v>45</v>
      </c>
      <c r="M31" s="15">
        <v>6526668</v>
      </c>
      <c r="N31" s="15">
        <v>9</v>
      </c>
      <c r="O31" s="16">
        <v>1926090</v>
      </c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7" customHeight="1">
      <c r="A32" s="109"/>
      <c r="B32" s="110"/>
      <c r="C32" s="67" t="s">
        <v>34</v>
      </c>
      <c r="D32" s="61">
        <f t="shared" si="9"/>
        <v>257</v>
      </c>
      <c r="E32" s="56">
        <f t="shared" si="10"/>
        <v>47774724</v>
      </c>
      <c r="F32" s="56">
        <v>212</v>
      </c>
      <c r="G32" s="56">
        <v>40021876</v>
      </c>
      <c r="H32" s="56">
        <v>45</v>
      </c>
      <c r="I32" s="57">
        <v>7752848</v>
      </c>
      <c r="J32" s="38">
        <f t="shared" si="11"/>
        <v>263</v>
      </c>
      <c r="K32" s="15">
        <f t="shared" si="12"/>
        <v>49211281</v>
      </c>
      <c r="L32" s="15">
        <v>207</v>
      </c>
      <c r="M32" s="15">
        <v>37857072</v>
      </c>
      <c r="N32" s="15">
        <v>56</v>
      </c>
      <c r="O32" s="16">
        <v>11354209</v>
      </c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68" ht="27" customHeight="1">
      <c r="A33" s="109"/>
      <c r="B33" s="110"/>
      <c r="C33" s="67" t="s">
        <v>35</v>
      </c>
      <c r="D33" s="61">
        <f t="shared" si="9"/>
        <v>449</v>
      </c>
      <c r="E33" s="56">
        <f t="shared" si="10"/>
        <v>97149251</v>
      </c>
      <c r="F33" s="56">
        <v>366</v>
      </c>
      <c r="G33" s="56">
        <v>79392365</v>
      </c>
      <c r="H33" s="56">
        <v>83</v>
      </c>
      <c r="I33" s="57">
        <v>17756886</v>
      </c>
      <c r="J33" s="38">
        <f t="shared" si="11"/>
        <v>457</v>
      </c>
      <c r="K33" s="15">
        <f t="shared" si="12"/>
        <v>87336207</v>
      </c>
      <c r="L33" s="15">
        <v>366</v>
      </c>
      <c r="M33" s="15">
        <v>70846824</v>
      </c>
      <c r="N33" s="15">
        <v>91</v>
      </c>
      <c r="O33" s="16">
        <v>16489383</v>
      </c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68" ht="27" customHeight="1">
      <c r="A34" s="109"/>
      <c r="B34" s="110"/>
      <c r="C34" s="67" t="s">
        <v>36</v>
      </c>
      <c r="D34" s="61">
        <f t="shared" si="9"/>
        <v>470</v>
      </c>
      <c r="E34" s="56">
        <f t="shared" si="10"/>
        <v>112910647</v>
      </c>
      <c r="F34" s="56">
        <v>385</v>
      </c>
      <c r="G34" s="56">
        <v>91708006</v>
      </c>
      <c r="H34" s="56">
        <v>85</v>
      </c>
      <c r="I34" s="57">
        <v>21202641</v>
      </c>
      <c r="J34" s="38">
        <f t="shared" si="11"/>
        <v>480</v>
      </c>
      <c r="K34" s="15">
        <f t="shared" si="12"/>
        <v>106087688</v>
      </c>
      <c r="L34" s="15">
        <v>387</v>
      </c>
      <c r="M34" s="15">
        <v>85906085</v>
      </c>
      <c r="N34" s="15">
        <v>93</v>
      </c>
      <c r="O34" s="16">
        <v>20181603</v>
      </c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68" ht="27" customHeight="1">
      <c r="A35" s="109"/>
      <c r="B35" s="110"/>
      <c r="C35" s="67" t="s">
        <v>37</v>
      </c>
      <c r="D35" s="61">
        <f t="shared" si="9"/>
        <v>447</v>
      </c>
      <c r="E35" s="56">
        <f t="shared" si="10"/>
        <v>109296710</v>
      </c>
      <c r="F35" s="56">
        <v>354</v>
      </c>
      <c r="G35" s="56">
        <v>90548057</v>
      </c>
      <c r="H35" s="56">
        <v>93</v>
      </c>
      <c r="I35" s="57">
        <f>19142653-394000</f>
        <v>18748653</v>
      </c>
      <c r="J35" s="38">
        <f t="shared" si="11"/>
        <v>392</v>
      </c>
      <c r="K35" s="15">
        <f t="shared" si="12"/>
        <v>96553289</v>
      </c>
      <c r="L35" s="15">
        <v>320</v>
      </c>
      <c r="M35" s="15">
        <v>81714534</v>
      </c>
      <c r="N35" s="15">
        <v>72</v>
      </c>
      <c r="O35" s="16">
        <v>14838755</v>
      </c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68" ht="27" customHeight="1">
      <c r="A36" s="109"/>
      <c r="B36" s="110"/>
      <c r="C36" s="67" t="s">
        <v>38</v>
      </c>
      <c r="D36" s="61">
        <f t="shared" si="9"/>
        <v>445</v>
      </c>
      <c r="E36" s="56">
        <f t="shared" si="10"/>
        <v>110220768</v>
      </c>
      <c r="F36" s="56">
        <v>349</v>
      </c>
      <c r="G36" s="56">
        <v>90576168</v>
      </c>
      <c r="H36" s="56">
        <v>96</v>
      </c>
      <c r="I36" s="57">
        <f>19644600</f>
        <v>19644600</v>
      </c>
      <c r="J36" s="38">
        <f t="shared" si="11"/>
        <v>496</v>
      </c>
      <c r="K36" s="15">
        <f t="shared" si="12"/>
        <v>124552230</v>
      </c>
      <c r="L36" s="15">
        <v>396</v>
      </c>
      <c r="M36" s="15">
        <v>99273340</v>
      </c>
      <c r="N36" s="15">
        <v>100</v>
      </c>
      <c r="O36" s="16">
        <v>25278890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68" ht="27" customHeight="1">
      <c r="A37" s="109"/>
      <c r="B37" s="110"/>
      <c r="C37" s="67" t="s">
        <v>39</v>
      </c>
      <c r="D37" s="61">
        <f t="shared" si="9"/>
        <v>559</v>
      </c>
      <c r="E37" s="56">
        <f t="shared" si="10"/>
        <v>161731880</v>
      </c>
      <c r="F37" s="56">
        <v>408</v>
      </c>
      <c r="G37" s="56">
        <v>124587696</v>
      </c>
      <c r="H37" s="56">
        <v>151</v>
      </c>
      <c r="I37" s="57">
        <v>37144184</v>
      </c>
      <c r="J37" s="38">
        <f t="shared" si="11"/>
        <v>525</v>
      </c>
      <c r="K37" s="15">
        <f t="shared" si="12"/>
        <v>136804803</v>
      </c>
      <c r="L37" s="15">
        <v>405</v>
      </c>
      <c r="M37" s="15">
        <v>110452417</v>
      </c>
      <c r="N37" s="15">
        <v>120</v>
      </c>
      <c r="O37" s="16">
        <v>26352386</v>
      </c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68" ht="27" customHeight="1">
      <c r="A38" s="109"/>
      <c r="B38" s="110"/>
      <c r="C38" s="67" t="s">
        <v>40</v>
      </c>
      <c r="D38" s="61">
        <f t="shared" si="9"/>
        <v>571</v>
      </c>
      <c r="E38" s="56">
        <f t="shared" si="10"/>
        <v>174364598</v>
      </c>
      <c r="F38" s="56">
        <v>410</v>
      </c>
      <c r="G38" s="56">
        <v>132447858</v>
      </c>
      <c r="H38" s="56">
        <v>161</v>
      </c>
      <c r="I38" s="57">
        <v>41916740</v>
      </c>
      <c r="J38" s="38">
        <f t="shared" si="11"/>
        <v>572</v>
      </c>
      <c r="K38" s="15">
        <f t="shared" si="12"/>
        <v>173716889</v>
      </c>
      <c r="L38" s="15">
        <v>436</v>
      </c>
      <c r="M38" s="15">
        <v>142285613</v>
      </c>
      <c r="N38" s="15">
        <v>136</v>
      </c>
      <c r="O38" s="16">
        <v>31431276</v>
      </c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68" ht="27" customHeight="1">
      <c r="A39" s="109"/>
      <c r="B39" s="110"/>
      <c r="C39" s="67" t="s">
        <v>41</v>
      </c>
      <c r="D39" s="61">
        <f t="shared" si="9"/>
        <v>436</v>
      </c>
      <c r="E39" s="56">
        <f t="shared" si="10"/>
        <v>150656748</v>
      </c>
      <c r="F39" s="56">
        <v>314</v>
      </c>
      <c r="G39" s="56">
        <v>113330740</v>
      </c>
      <c r="H39" s="56">
        <v>122</v>
      </c>
      <c r="I39" s="57">
        <v>37326008</v>
      </c>
      <c r="J39" s="38">
        <f t="shared" si="11"/>
        <v>454</v>
      </c>
      <c r="K39" s="15">
        <f t="shared" si="12"/>
        <v>134522936</v>
      </c>
      <c r="L39" s="15">
        <v>315</v>
      </c>
      <c r="M39" s="15">
        <v>97825822</v>
      </c>
      <c r="N39" s="15">
        <v>139</v>
      </c>
      <c r="O39" s="16">
        <v>36697114</v>
      </c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68" ht="27" customHeight="1">
      <c r="A40" s="109"/>
      <c r="B40" s="110"/>
      <c r="C40" s="67" t="s">
        <v>42</v>
      </c>
      <c r="D40" s="61">
        <f t="shared" si="9"/>
        <v>226</v>
      </c>
      <c r="E40" s="56">
        <f t="shared" si="10"/>
        <v>81986053</v>
      </c>
      <c r="F40" s="56">
        <v>153</v>
      </c>
      <c r="G40" s="56">
        <v>57946775</v>
      </c>
      <c r="H40" s="56">
        <v>73</v>
      </c>
      <c r="I40" s="57">
        <v>24039278</v>
      </c>
      <c r="J40" s="38">
        <f t="shared" si="11"/>
        <v>168</v>
      </c>
      <c r="K40" s="15">
        <f t="shared" si="12"/>
        <v>64512909</v>
      </c>
      <c r="L40" s="15">
        <v>128</v>
      </c>
      <c r="M40" s="15">
        <v>52470549</v>
      </c>
      <c r="N40" s="15">
        <v>40</v>
      </c>
      <c r="O40" s="16">
        <v>12042360</v>
      </c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68" ht="27" customHeight="1" thickBot="1">
      <c r="A41" s="160"/>
      <c r="B41" s="113"/>
      <c r="C41" s="68" t="s">
        <v>43</v>
      </c>
      <c r="D41" s="62">
        <f t="shared" si="9"/>
        <v>145</v>
      </c>
      <c r="E41" s="58">
        <f t="shared" si="10"/>
        <v>39282052</v>
      </c>
      <c r="F41" s="58">
        <v>127</v>
      </c>
      <c r="G41" s="58">
        <v>35720763</v>
      </c>
      <c r="H41" s="58">
        <v>18</v>
      </c>
      <c r="I41" s="59">
        <v>3561289</v>
      </c>
      <c r="J41" s="39">
        <f t="shared" si="11"/>
        <v>142</v>
      </c>
      <c r="K41" s="17">
        <f t="shared" si="12"/>
        <v>33752940</v>
      </c>
      <c r="L41" s="17">
        <v>130</v>
      </c>
      <c r="M41" s="17">
        <v>28774614</v>
      </c>
      <c r="N41" s="17">
        <v>12</v>
      </c>
      <c r="O41" s="18">
        <v>4978326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68" s="31" customFormat="1" ht="53.45" customHeight="1">
      <c r="A42" s="11"/>
      <c r="B42" s="11"/>
      <c r="C42" s="11"/>
      <c r="D42" s="159" t="s">
        <v>124</v>
      </c>
      <c r="E42" s="137"/>
      <c r="F42" s="137"/>
      <c r="G42" s="137"/>
      <c r="H42" s="137"/>
      <c r="I42" s="137"/>
      <c r="J42" s="137" t="s">
        <v>125</v>
      </c>
      <c r="K42" s="137"/>
      <c r="L42" s="137"/>
      <c r="M42" s="137"/>
      <c r="N42" s="137"/>
      <c r="O42" s="137"/>
      <c r="U42" s="11"/>
      <c r="AB42" s="11"/>
      <c r="AI42" s="11"/>
      <c r="AQ42" s="11"/>
      <c r="BP42" s="11"/>
    </row>
    <row r="44" spans="1:68">
      <c r="D44" s="5"/>
      <c r="E44" s="5"/>
      <c r="J44" s="5"/>
      <c r="K44" s="5"/>
    </row>
    <row r="45" spans="1:68">
      <c r="A45" s="4" t="s">
        <v>25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68" ht="16.5">
      <c r="C46" s="7"/>
    </row>
  </sheetData>
  <mergeCells count="18">
    <mergeCell ref="A29:A41"/>
    <mergeCell ref="B29:B41"/>
    <mergeCell ref="A3:A5"/>
    <mergeCell ref="B3:C5"/>
    <mergeCell ref="A6:A28"/>
    <mergeCell ref="B6:B28"/>
    <mergeCell ref="L4:M4"/>
    <mergeCell ref="N4:O4"/>
    <mergeCell ref="J42:O42"/>
    <mergeCell ref="D42:I42"/>
    <mergeCell ref="D1:I1"/>
    <mergeCell ref="J1:O1"/>
    <mergeCell ref="D3:I3"/>
    <mergeCell ref="J3:O3"/>
    <mergeCell ref="D4:E4"/>
    <mergeCell ref="F4:G4"/>
    <mergeCell ref="H4:I4"/>
    <mergeCell ref="J4:K4"/>
  </mergeCells>
  <phoneticPr fontId="1" type="noConversion"/>
  <printOptions horizontalCentered="1"/>
  <pageMargins left="0.39370078740157483" right="0.39370078740157483" top="0.59055118110236227" bottom="0.98425196850393704" header="0.51181102362204722" footer="0.51181102362204722"/>
  <pageSetup paperSize="9" orientation="portrait" r:id="rId1"/>
  <headerFooter alignWithMargins="0"/>
  <rowBreaks count="1" manualBreakCount="1">
    <brk id="28" max="16383" man="1"/>
  </rowBreaks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P51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4" customWidth="1"/>
    <col min="2" max="2" width="4.625" style="4" customWidth="1"/>
    <col min="3" max="3" width="10.375" style="3" customWidth="1"/>
    <col min="4" max="4" width="7.75" style="2" customWidth="1"/>
    <col min="5" max="5" width="13.75" style="2" customWidth="1"/>
    <col min="6" max="6" width="7.75" style="2" customWidth="1"/>
    <col min="7" max="7" width="13.75" style="2" customWidth="1"/>
    <col min="8" max="8" width="7.75" style="2" customWidth="1"/>
    <col min="9" max="9" width="13.75" style="2" customWidth="1"/>
    <col min="10" max="10" width="7.75" style="2" customWidth="1"/>
    <col min="11" max="11" width="13.75" style="2" customWidth="1"/>
    <col min="12" max="12" width="7.75" style="2" customWidth="1"/>
    <col min="13" max="13" width="13.75" style="2" customWidth="1"/>
    <col min="14" max="14" width="7.75" style="2" customWidth="1"/>
    <col min="15" max="15" width="13.75" style="2" customWidth="1"/>
    <col min="16" max="16" width="7.75" style="2" customWidth="1"/>
    <col min="17" max="17" width="13.75" style="2" customWidth="1"/>
    <col min="18" max="18" width="7.75" style="2" customWidth="1"/>
    <col min="19" max="19" width="13.75" style="2" customWidth="1"/>
    <col min="20" max="20" width="7.75" style="2" customWidth="1"/>
    <col min="21" max="21" width="13.75" style="2" customWidth="1"/>
    <col min="22" max="22" width="7.75" style="2" customWidth="1"/>
    <col min="23" max="23" width="13.75" style="2" customWidth="1"/>
    <col min="24" max="24" width="7.75" style="2" customWidth="1"/>
    <col min="25" max="25" width="13.75" style="2" customWidth="1"/>
    <col min="26" max="26" width="7.75" style="2" customWidth="1"/>
    <col min="27" max="27" width="13.75" style="2" customWidth="1"/>
    <col min="28" max="28" width="14.625" style="2" customWidth="1"/>
    <col min="29" max="29" width="9.625" style="2" customWidth="1"/>
    <col min="30" max="30" width="14.625" style="2" customWidth="1"/>
    <col min="31" max="31" width="9.625" style="2" customWidth="1"/>
    <col min="32" max="32" width="14.625" style="2" customWidth="1"/>
    <col min="33" max="33" width="9.625" style="2" customWidth="1"/>
    <col min="34" max="34" width="14.625" style="2" customWidth="1"/>
    <col min="35" max="35" width="9.625" style="2" customWidth="1"/>
    <col min="36" max="36" width="14.625" style="2" customWidth="1"/>
    <col min="37" max="37" width="9.625" style="2" customWidth="1"/>
    <col min="38" max="38" width="14.625" style="2" customWidth="1"/>
    <col min="39" max="16384" width="9" style="2"/>
  </cols>
  <sheetData>
    <row r="1" spans="1:38" s="27" customFormat="1" ht="41.45" customHeight="1">
      <c r="A1" s="28"/>
      <c r="B1" s="20"/>
      <c r="C1" s="20"/>
      <c r="D1" s="140" t="s">
        <v>121</v>
      </c>
      <c r="E1" s="141"/>
      <c r="F1" s="141"/>
      <c r="G1" s="141"/>
      <c r="H1" s="141"/>
      <c r="I1" s="141"/>
      <c r="J1" s="140" t="s">
        <v>121</v>
      </c>
      <c r="K1" s="141"/>
      <c r="L1" s="141"/>
      <c r="M1" s="141"/>
      <c r="N1" s="141"/>
      <c r="O1" s="141"/>
      <c r="P1" s="140" t="s">
        <v>121</v>
      </c>
      <c r="Q1" s="141"/>
      <c r="R1" s="141"/>
      <c r="S1" s="141"/>
      <c r="T1" s="141"/>
      <c r="U1" s="141"/>
      <c r="V1" s="140" t="s">
        <v>121</v>
      </c>
      <c r="W1" s="141"/>
      <c r="X1" s="141"/>
      <c r="Y1" s="141"/>
      <c r="Z1" s="141"/>
      <c r="AA1" s="141"/>
    </row>
    <row r="2" spans="1:38" ht="16.149999999999999" customHeight="1" thickBot="1">
      <c r="A2" s="1"/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0"/>
    </row>
    <row r="3" spans="1:38" s="6" customFormat="1" ht="22.9" customHeight="1">
      <c r="A3" s="161" t="s">
        <v>0</v>
      </c>
      <c r="B3" s="116" t="s">
        <v>53</v>
      </c>
      <c r="C3" s="162"/>
      <c r="D3" s="122" t="s">
        <v>74</v>
      </c>
      <c r="E3" s="123"/>
      <c r="F3" s="123"/>
      <c r="G3" s="123"/>
      <c r="H3" s="123"/>
      <c r="I3" s="124"/>
      <c r="J3" s="144" t="s">
        <v>75</v>
      </c>
      <c r="K3" s="145"/>
      <c r="L3" s="145"/>
      <c r="M3" s="145"/>
      <c r="N3" s="145"/>
      <c r="O3" s="146"/>
      <c r="P3" s="122" t="s">
        <v>76</v>
      </c>
      <c r="Q3" s="123"/>
      <c r="R3" s="123"/>
      <c r="S3" s="123"/>
      <c r="T3" s="123"/>
      <c r="U3" s="124"/>
      <c r="V3" s="144" t="s">
        <v>77</v>
      </c>
      <c r="W3" s="145"/>
      <c r="X3" s="145"/>
      <c r="Y3" s="145"/>
      <c r="Z3" s="145"/>
      <c r="AA3" s="146"/>
    </row>
    <row r="4" spans="1:38" s="3" customFormat="1" ht="22.9" customHeight="1">
      <c r="A4" s="115"/>
      <c r="B4" s="118"/>
      <c r="C4" s="163"/>
      <c r="D4" s="125" t="s">
        <v>81</v>
      </c>
      <c r="E4" s="126"/>
      <c r="F4" s="127" t="s">
        <v>82</v>
      </c>
      <c r="G4" s="126"/>
      <c r="H4" s="127" t="s">
        <v>83</v>
      </c>
      <c r="I4" s="128"/>
      <c r="J4" s="147" t="s">
        <v>81</v>
      </c>
      <c r="K4" s="148"/>
      <c r="L4" s="142" t="s">
        <v>82</v>
      </c>
      <c r="M4" s="148"/>
      <c r="N4" s="142" t="s">
        <v>83</v>
      </c>
      <c r="O4" s="143"/>
      <c r="P4" s="125" t="s">
        <v>81</v>
      </c>
      <c r="Q4" s="126"/>
      <c r="R4" s="127" t="s">
        <v>82</v>
      </c>
      <c r="S4" s="126"/>
      <c r="T4" s="127" t="s">
        <v>83</v>
      </c>
      <c r="U4" s="128"/>
      <c r="V4" s="147" t="s">
        <v>81</v>
      </c>
      <c r="W4" s="148"/>
      <c r="X4" s="142" t="s">
        <v>82</v>
      </c>
      <c r="Y4" s="148"/>
      <c r="Z4" s="142" t="s">
        <v>83</v>
      </c>
      <c r="AA4" s="143"/>
    </row>
    <row r="5" spans="1:38" ht="22.9" customHeight="1">
      <c r="A5" s="115"/>
      <c r="B5" s="120"/>
      <c r="C5" s="164"/>
      <c r="D5" s="48" t="s">
        <v>26</v>
      </c>
      <c r="E5" s="52" t="s">
        <v>27</v>
      </c>
      <c r="F5" s="52" t="s">
        <v>26</v>
      </c>
      <c r="G5" s="52" t="s">
        <v>27</v>
      </c>
      <c r="H5" s="52" t="s">
        <v>26</v>
      </c>
      <c r="I5" s="53" t="s">
        <v>27</v>
      </c>
      <c r="J5" s="33" t="s">
        <v>26</v>
      </c>
      <c r="K5" s="29" t="s">
        <v>27</v>
      </c>
      <c r="L5" s="29" t="s">
        <v>26</v>
      </c>
      <c r="M5" s="29" t="s">
        <v>27</v>
      </c>
      <c r="N5" s="29" t="s">
        <v>26</v>
      </c>
      <c r="O5" s="30" t="s">
        <v>27</v>
      </c>
      <c r="P5" s="48" t="s">
        <v>26</v>
      </c>
      <c r="Q5" s="41" t="s">
        <v>27</v>
      </c>
      <c r="R5" s="41" t="s">
        <v>26</v>
      </c>
      <c r="S5" s="41" t="s">
        <v>27</v>
      </c>
      <c r="T5" s="41" t="s">
        <v>26</v>
      </c>
      <c r="U5" s="42" t="s">
        <v>27</v>
      </c>
      <c r="V5" s="33" t="s">
        <v>26</v>
      </c>
      <c r="W5" s="63" t="s">
        <v>27</v>
      </c>
      <c r="X5" s="63" t="s">
        <v>26</v>
      </c>
      <c r="Y5" s="63" t="s">
        <v>27</v>
      </c>
      <c r="Z5" s="63" t="s">
        <v>26</v>
      </c>
      <c r="AA5" s="64" t="s">
        <v>27</v>
      </c>
    </row>
    <row r="6" spans="1:38" ht="22.15" customHeight="1">
      <c r="A6" s="104" t="s">
        <v>44</v>
      </c>
      <c r="B6" s="106" t="s">
        <v>45</v>
      </c>
      <c r="C6" s="65" t="s">
        <v>1</v>
      </c>
      <c r="D6" s="60">
        <f t="shared" ref="D6:I6" si="0">D7+D29+D30+D31</f>
        <v>3730</v>
      </c>
      <c r="E6" s="54">
        <f t="shared" si="0"/>
        <v>957388850</v>
      </c>
      <c r="F6" s="54">
        <f t="shared" si="0"/>
        <v>2809</v>
      </c>
      <c r="G6" s="54">
        <f t="shared" si="0"/>
        <v>754810098</v>
      </c>
      <c r="H6" s="54">
        <f t="shared" si="0"/>
        <v>921</v>
      </c>
      <c r="I6" s="55">
        <f t="shared" si="0"/>
        <v>202578752</v>
      </c>
      <c r="J6" s="37">
        <f t="shared" ref="J6:O6" si="1">J7+J29+J30+J31</f>
        <v>3530</v>
      </c>
      <c r="K6" s="13">
        <f t="shared" si="1"/>
        <v>928745079</v>
      </c>
      <c r="L6" s="13">
        <f t="shared" si="1"/>
        <v>2630</v>
      </c>
      <c r="M6" s="13">
        <f t="shared" si="1"/>
        <v>724365954</v>
      </c>
      <c r="N6" s="13">
        <f t="shared" si="1"/>
        <v>900</v>
      </c>
      <c r="O6" s="14">
        <f t="shared" si="1"/>
        <v>204379125</v>
      </c>
      <c r="P6" s="60">
        <f t="shared" ref="P6:U6" si="2">P7+P29+P30+P31</f>
        <v>4012</v>
      </c>
      <c r="Q6" s="54">
        <f t="shared" si="2"/>
        <v>1058234713</v>
      </c>
      <c r="R6" s="54">
        <f t="shared" si="2"/>
        <v>2911</v>
      </c>
      <c r="S6" s="54">
        <f t="shared" si="2"/>
        <v>812845793</v>
      </c>
      <c r="T6" s="54">
        <f t="shared" si="2"/>
        <v>1101</v>
      </c>
      <c r="U6" s="55">
        <f t="shared" si="2"/>
        <v>245388920</v>
      </c>
      <c r="V6" s="37">
        <f t="shared" ref="V6:AA6" si="3">V7+V29+V30+V31</f>
        <v>4198</v>
      </c>
      <c r="W6" s="13">
        <f t="shared" si="3"/>
        <v>1080146507</v>
      </c>
      <c r="X6" s="13">
        <f t="shared" si="3"/>
        <v>3122</v>
      </c>
      <c r="Y6" s="13">
        <f t="shared" si="3"/>
        <v>842053201</v>
      </c>
      <c r="Z6" s="13">
        <f t="shared" si="3"/>
        <v>1076</v>
      </c>
      <c r="AA6" s="14">
        <f t="shared" si="3"/>
        <v>238093306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2.15" customHeight="1">
      <c r="A7" s="105"/>
      <c r="B7" s="168"/>
      <c r="C7" s="65" t="s">
        <v>28</v>
      </c>
      <c r="D7" s="60">
        <f t="shared" ref="D7:I7" si="4">SUM(D8:D28)</f>
        <v>3011</v>
      </c>
      <c r="E7" s="54">
        <f t="shared" si="4"/>
        <v>750472662</v>
      </c>
      <c r="F7" s="54">
        <f t="shared" si="4"/>
        <v>2255</v>
      </c>
      <c r="G7" s="54">
        <f t="shared" si="4"/>
        <v>586973125</v>
      </c>
      <c r="H7" s="54">
        <f t="shared" si="4"/>
        <v>756</v>
      </c>
      <c r="I7" s="55">
        <f t="shared" si="4"/>
        <v>163499537</v>
      </c>
      <c r="J7" s="37">
        <f t="shared" ref="J7:O7" si="5">SUM(J8:J28)</f>
        <v>2828</v>
      </c>
      <c r="K7" s="13">
        <f t="shared" si="5"/>
        <v>728323698</v>
      </c>
      <c r="L7" s="13">
        <f t="shared" si="5"/>
        <v>2105</v>
      </c>
      <c r="M7" s="13">
        <f t="shared" si="5"/>
        <v>569867252</v>
      </c>
      <c r="N7" s="13">
        <f t="shared" si="5"/>
        <v>723</v>
      </c>
      <c r="O7" s="14">
        <f t="shared" si="5"/>
        <v>158456446</v>
      </c>
      <c r="P7" s="60">
        <f t="shared" ref="P7:U7" si="6">SUM(P8:P28)</f>
        <v>3286</v>
      </c>
      <c r="Q7" s="54">
        <f t="shared" si="6"/>
        <v>834432914</v>
      </c>
      <c r="R7" s="54">
        <f t="shared" si="6"/>
        <v>2362</v>
      </c>
      <c r="S7" s="54">
        <f t="shared" si="6"/>
        <v>639251029</v>
      </c>
      <c r="T7" s="54">
        <f t="shared" si="6"/>
        <v>924</v>
      </c>
      <c r="U7" s="55">
        <f t="shared" si="6"/>
        <v>195181885</v>
      </c>
      <c r="V7" s="37">
        <f t="shared" ref="V7:AA7" si="7">SUM(V8:V28)</f>
        <v>3384</v>
      </c>
      <c r="W7" s="13">
        <f t="shared" si="7"/>
        <v>848053630</v>
      </c>
      <c r="X7" s="13">
        <f t="shared" si="7"/>
        <v>2499</v>
      </c>
      <c r="Y7" s="13">
        <f t="shared" si="7"/>
        <v>663555545</v>
      </c>
      <c r="Z7" s="13">
        <f t="shared" si="7"/>
        <v>885</v>
      </c>
      <c r="AA7" s="14">
        <f t="shared" si="7"/>
        <v>184498085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spans="1:38" ht="22.15" customHeight="1">
      <c r="A8" s="105"/>
      <c r="B8" s="168"/>
      <c r="C8" s="66" t="s">
        <v>2</v>
      </c>
      <c r="D8" s="61">
        <f>F8+H8</f>
        <v>545</v>
      </c>
      <c r="E8" s="56">
        <f t="shared" ref="E8:E30" si="8">G8+I8</f>
        <v>145269399</v>
      </c>
      <c r="F8" s="56">
        <v>421</v>
      </c>
      <c r="G8" s="56">
        <v>117834624</v>
      </c>
      <c r="H8" s="56">
        <v>124</v>
      </c>
      <c r="I8" s="57">
        <v>27434775</v>
      </c>
      <c r="J8" s="38">
        <f>L8+N8</f>
        <v>477</v>
      </c>
      <c r="K8" s="15">
        <f t="shared" ref="K8:K30" si="9">M8+O8</f>
        <v>132987020</v>
      </c>
      <c r="L8" s="15">
        <v>371</v>
      </c>
      <c r="M8" s="15">
        <v>108389226</v>
      </c>
      <c r="N8" s="15">
        <v>106</v>
      </c>
      <c r="O8" s="16">
        <v>24597794</v>
      </c>
      <c r="P8" s="61">
        <f>R8+T8</f>
        <v>607</v>
      </c>
      <c r="Q8" s="56">
        <f t="shared" ref="Q8:Q30" si="10">S8+U8</f>
        <v>173900681</v>
      </c>
      <c r="R8" s="56">
        <v>459</v>
      </c>
      <c r="S8" s="56">
        <v>136537510</v>
      </c>
      <c r="T8" s="56">
        <v>148</v>
      </c>
      <c r="U8" s="57">
        <v>37363171</v>
      </c>
      <c r="V8" s="38">
        <f>X8+Z8</f>
        <v>563</v>
      </c>
      <c r="W8" s="15">
        <f t="shared" ref="W8:W30" si="11">Y8+AA8</f>
        <v>149573692</v>
      </c>
      <c r="X8" s="15">
        <v>420</v>
      </c>
      <c r="Y8" s="15">
        <v>115529416</v>
      </c>
      <c r="Z8" s="15">
        <v>143</v>
      </c>
      <c r="AA8" s="16">
        <v>34044276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</row>
    <row r="9" spans="1:38" ht="22.15" customHeight="1">
      <c r="A9" s="105"/>
      <c r="B9" s="168"/>
      <c r="C9" s="66" t="s">
        <v>3</v>
      </c>
      <c r="D9" s="61">
        <f t="shared" ref="D9:D30" si="12">F9+H9</f>
        <v>137</v>
      </c>
      <c r="E9" s="56">
        <f t="shared" si="8"/>
        <v>39332528</v>
      </c>
      <c r="F9" s="56">
        <v>101</v>
      </c>
      <c r="G9" s="56">
        <v>30044913</v>
      </c>
      <c r="H9" s="56">
        <v>36</v>
      </c>
      <c r="I9" s="57">
        <v>9287615</v>
      </c>
      <c r="J9" s="38">
        <f t="shared" ref="J9:J30" si="13">L9+N9</f>
        <v>121</v>
      </c>
      <c r="K9" s="15">
        <f t="shared" si="9"/>
        <v>31123676</v>
      </c>
      <c r="L9" s="15">
        <v>101</v>
      </c>
      <c r="M9" s="15">
        <v>25931552</v>
      </c>
      <c r="N9" s="15">
        <v>20</v>
      </c>
      <c r="O9" s="16">
        <v>5192124</v>
      </c>
      <c r="P9" s="61">
        <f t="shared" ref="P9:P30" si="14">R9+T9</f>
        <v>145</v>
      </c>
      <c r="Q9" s="56">
        <f t="shared" si="10"/>
        <v>34692498</v>
      </c>
      <c r="R9" s="56">
        <v>115</v>
      </c>
      <c r="S9" s="56">
        <v>28964089</v>
      </c>
      <c r="T9" s="56">
        <v>30</v>
      </c>
      <c r="U9" s="57">
        <v>5728409</v>
      </c>
      <c r="V9" s="38">
        <f t="shared" ref="V9:V30" si="15">X9+Z9</f>
        <v>143</v>
      </c>
      <c r="W9" s="15">
        <f t="shared" si="11"/>
        <v>37558424</v>
      </c>
      <c r="X9" s="15">
        <v>112</v>
      </c>
      <c r="Y9" s="15">
        <v>28820918</v>
      </c>
      <c r="Z9" s="15">
        <v>31</v>
      </c>
      <c r="AA9" s="16">
        <v>8737506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</row>
    <row r="10" spans="1:38" ht="22.15" customHeight="1">
      <c r="A10" s="105"/>
      <c r="B10" s="168"/>
      <c r="C10" s="66" t="s">
        <v>4</v>
      </c>
      <c r="D10" s="61">
        <f t="shared" si="12"/>
        <v>305</v>
      </c>
      <c r="E10" s="56">
        <f t="shared" si="8"/>
        <v>84765069</v>
      </c>
      <c r="F10" s="56">
        <v>235</v>
      </c>
      <c r="G10" s="56">
        <v>69727268</v>
      </c>
      <c r="H10" s="56">
        <v>70</v>
      </c>
      <c r="I10" s="57">
        <v>15037801</v>
      </c>
      <c r="J10" s="38">
        <f t="shared" si="13"/>
        <v>295</v>
      </c>
      <c r="K10" s="15">
        <f t="shared" si="9"/>
        <v>82515128</v>
      </c>
      <c r="L10" s="15">
        <v>228</v>
      </c>
      <c r="M10" s="15">
        <v>67943442</v>
      </c>
      <c r="N10" s="15">
        <v>67</v>
      </c>
      <c r="O10" s="16">
        <v>14571686</v>
      </c>
      <c r="P10" s="61">
        <f t="shared" si="14"/>
        <v>335</v>
      </c>
      <c r="Q10" s="56">
        <f t="shared" si="10"/>
        <v>94847065</v>
      </c>
      <c r="R10" s="56">
        <v>237</v>
      </c>
      <c r="S10" s="56">
        <v>73130673</v>
      </c>
      <c r="T10" s="56">
        <v>98</v>
      </c>
      <c r="U10" s="57">
        <v>21716392</v>
      </c>
      <c r="V10" s="38">
        <f t="shared" si="15"/>
        <v>353</v>
      </c>
      <c r="W10" s="15">
        <f t="shared" si="11"/>
        <v>101865780</v>
      </c>
      <c r="X10" s="15">
        <v>265</v>
      </c>
      <c r="Y10" s="15">
        <v>84026142</v>
      </c>
      <c r="Z10" s="15">
        <v>88</v>
      </c>
      <c r="AA10" s="16">
        <v>17839638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</row>
    <row r="11" spans="1:38" ht="22.15" customHeight="1">
      <c r="A11" s="105"/>
      <c r="B11" s="168"/>
      <c r="C11" s="66" t="s">
        <v>5</v>
      </c>
      <c r="D11" s="61">
        <f t="shared" si="12"/>
        <v>37</v>
      </c>
      <c r="E11" s="56">
        <f t="shared" si="8"/>
        <v>10449126</v>
      </c>
      <c r="F11" s="56">
        <v>27</v>
      </c>
      <c r="G11" s="56">
        <v>7847334</v>
      </c>
      <c r="H11" s="56">
        <v>10</v>
      </c>
      <c r="I11" s="57">
        <v>2601792</v>
      </c>
      <c r="J11" s="38">
        <f t="shared" si="13"/>
        <v>48</v>
      </c>
      <c r="K11" s="15">
        <f t="shared" si="9"/>
        <v>16988946</v>
      </c>
      <c r="L11" s="15">
        <v>41</v>
      </c>
      <c r="M11" s="15">
        <v>14781834</v>
      </c>
      <c r="N11" s="15">
        <v>7</v>
      </c>
      <c r="O11" s="16">
        <v>2207112</v>
      </c>
      <c r="P11" s="61">
        <f t="shared" si="14"/>
        <v>49</v>
      </c>
      <c r="Q11" s="56">
        <f t="shared" si="10"/>
        <v>19613568</v>
      </c>
      <c r="R11" s="56">
        <v>44</v>
      </c>
      <c r="S11" s="56">
        <v>18238149</v>
      </c>
      <c r="T11" s="56">
        <v>5</v>
      </c>
      <c r="U11" s="57">
        <v>1375419</v>
      </c>
      <c r="V11" s="38">
        <f t="shared" si="15"/>
        <v>48</v>
      </c>
      <c r="W11" s="15">
        <f t="shared" si="11"/>
        <v>16601982</v>
      </c>
      <c r="X11" s="15">
        <v>39</v>
      </c>
      <c r="Y11" s="15">
        <v>13500180</v>
      </c>
      <c r="Z11" s="15">
        <v>9</v>
      </c>
      <c r="AA11" s="16">
        <v>3101802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22.15" customHeight="1">
      <c r="A12" s="105"/>
      <c r="B12" s="168"/>
      <c r="C12" s="66" t="s">
        <v>6</v>
      </c>
      <c r="D12" s="61">
        <f t="shared" si="12"/>
        <v>62</v>
      </c>
      <c r="E12" s="56">
        <f t="shared" si="8"/>
        <v>18387581</v>
      </c>
      <c r="F12" s="56">
        <v>52</v>
      </c>
      <c r="G12" s="56">
        <v>14162006</v>
      </c>
      <c r="H12" s="56">
        <v>10</v>
      </c>
      <c r="I12" s="57">
        <v>4225575</v>
      </c>
      <c r="J12" s="38">
        <f t="shared" si="13"/>
        <v>67</v>
      </c>
      <c r="K12" s="15">
        <f t="shared" si="9"/>
        <v>19128248</v>
      </c>
      <c r="L12" s="15">
        <v>53</v>
      </c>
      <c r="M12" s="15">
        <v>16507463</v>
      </c>
      <c r="N12" s="15">
        <v>14</v>
      </c>
      <c r="O12" s="16">
        <v>2620785</v>
      </c>
      <c r="P12" s="61">
        <f t="shared" si="14"/>
        <v>55</v>
      </c>
      <c r="Q12" s="56">
        <f t="shared" si="10"/>
        <v>21669170</v>
      </c>
      <c r="R12" s="56">
        <v>36</v>
      </c>
      <c r="S12" s="56">
        <v>15820766</v>
      </c>
      <c r="T12" s="56">
        <v>19</v>
      </c>
      <c r="U12" s="57">
        <v>5848404</v>
      </c>
      <c r="V12" s="38">
        <f t="shared" si="15"/>
        <v>74</v>
      </c>
      <c r="W12" s="15">
        <f t="shared" si="11"/>
        <v>16802610</v>
      </c>
      <c r="X12" s="15">
        <v>53</v>
      </c>
      <c r="Y12" s="15">
        <v>13117344</v>
      </c>
      <c r="Z12" s="15">
        <v>21</v>
      </c>
      <c r="AA12" s="16">
        <v>3685266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22.15" customHeight="1">
      <c r="A13" s="105"/>
      <c r="B13" s="168"/>
      <c r="C13" s="66" t="s">
        <v>7</v>
      </c>
      <c r="D13" s="61">
        <f t="shared" si="12"/>
        <v>304</v>
      </c>
      <c r="E13" s="56">
        <f t="shared" si="8"/>
        <v>66602065</v>
      </c>
      <c r="F13" s="56">
        <v>216</v>
      </c>
      <c r="G13" s="56">
        <v>49825982</v>
      </c>
      <c r="H13" s="56">
        <v>88</v>
      </c>
      <c r="I13" s="57">
        <v>16776083</v>
      </c>
      <c r="J13" s="38">
        <f t="shared" si="13"/>
        <v>290</v>
      </c>
      <c r="K13" s="15">
        <f t="shared" si="9"/>
        <v>80303858</v>
      </c>
      <c r="L13" s="15">
        <v>205</v>
      </c>
      <c r="M13" s="15">
        <v>61872170</v>
      </c>
      <c r="N13" s="15">
        <v>85</v>
      </c>
      <c r="O13" s="16">
        <v>18431688</v>
      </c>
      <c r="P13" s="61">
        <f t="shared" si="14"/>
        <v>365</v>
      </c>
      <c r="Q13" s="56">
        <f t="shared" si="10"/>
        <v>81920022</v>
      </c>
      <c r="R13" s="56">
        <v>243</v>
      </c>
      <c r="S13" s="56">
        <v>59892374</v>
      </c>
      <c r="T13" s="56">
        <v>122</v>
      </c>
      <c r="U13" s="57">
        <v>22027648</v>
      </c>
      <c r="V13" s="38">
        <f t="shared" si="15"/>
        <v>383</v>
      </c>
      <c r="W13" s="15">
        <f t="shared" si="11"/>
        <v>82845550</v>
      </c>
      <c r="X13" s="15">
        <v>273</v>
      </c>
      <c r="Y13" s="15">
        <v>64601089</v>
      </c>
      <c r="Z13" s="15">
        <v>110</v>
      </c>
      <c r="AA13" s="16">
        <v>18244461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22.15" customHeight="1">
      <c r="A14" s="105"/>
      <c r="B14" s="168"/>
      <c r="C14" s="66" t="s">
        <v>8</v>
      </c>
      <c r="D14" s="61">
        <f t="shared" si="12"/>
        <v>308</v>
      </c>
      <c r="E14" s="56">
        <f t="shared" si="8"/>
        <v>66700350</v>
      </c>
      <c r="F14" s="56">
        <v>210</v>
      </c>
      <c r="G14" s="56">
        <v>48861357</v>
      </c>
      <c r="H14" s="56">
        <v>98</v>
      </c>
      <c r="I14" s="57">
        <v>17838993</v>
      </c>
      <c r="J14" s="38">
        <f t="shared" si="13"/>
        <v>296</v>
      </c>
      <c r="K14" s="15">
        <f t="shared" si="9"/>
        <v>60924934</v>
      </c>
      <c r="L14" s="15">
        <v>199</v>
      </c>
      <c r="M14" s="15">
        <v>43670575</v>
      </c>
      <c r="N14" s="15">
        <v>97</v>
      </c>
      <c r="O14" s="16">
        <v>17254359</v>
      </c>
      <c r="P14" s="61">
        <f t="shared" si="14"/>
        <v>376</v>
      </c>
      <c r="Q14" s="56">
        <f t="shared" si="10"/>
        <v>71659552</v>
      </c>
      <c r="R14" s="56">
        <v>246</v>
      </c>
      <c r="S14" s="56">
        <v>49558147</v>
      </c>
      <c r="T14" s="56">
        <v>130</v>
      </c>
      <c r="U14" s="57">
        <v>22101405</v>
      </c>
      <c r="V14" s="38">
        <f t="shared" si="15"/>
        <v>351</v>
      </c>
      <c r="W14" s="15">
        <f t="shared" si="11"/>
        <v>69193900</v>
      </c>
      <c r="X14" s="15">
        <v>231</v>
      </c>
      <c r="Y14" s="15">
        <v>48803531</v>
      </c>
      <c r="Z14" s="15">
        <v>120</v>
      </c>
      <c r="AA14" s="16">
        <v>20390369</v>
      </c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22.15" customHeight="1">
      <c r="A15" s="105"/>
      <c r="B15" s="168"/>
      <c r="C15" s="66" t="s">
        <v>9</v>
      </c>
      <c r="D15" s="61">
        <f t="shared" si="12"/>
        <v>81</v>
      </c>
      <c r="E15" s="56">
        <f t="shared" si="8"/>
        <v>19218312</v>
      </c>
      <c r="F15" s="56">
        <v>59</v>
      </c>
      <c r="G15" s="56">
        <v>15115168</v>
      </c>
      <c r="H15" s="56">
        <v>22</v>
      </c>
      <c r="I15" s="57">
        <v>4103144</v>
      </c>
      <c r="J15" s="38">
        <f t="shared" si="13"/>
        <v>65</v>
      </c>
      <c r="K15" s="15">
        <f t="shared" si="9"/>
        <v>17960222</v>
      </c>
      <c r="L15" s="15">
        <v>42</v>
      </c>
      <c r="M15" s="15">
        <v>11246435</v>
      </c>
      <c r="N15" s="15">
        <v>23</v>
      </c>
      <c r="O15" s="16">
        <v>6713787</v>
      </c>
      <c r="P15" s="61">
        <f t="shared" si="14"/>
        <v>66</v>
      </c>
      <c r="Q15" s="56">
        <f t="shared" si="10"/>
        <v>16458160</v>
      </c>
      <c r="R15" s="56">
        <v>45</v>
      </c>
      <c r="S15" s="56">
        <v>12355462</v>
      </c>
      <c r="T15" s="56">
        <v>21</v>
      </c>
      <c r="U15" s="57">
        <v>4102698</v>
      </c>
      <c r="V15" s="38">
        <f t="shared" si="15"/>
        <v>75</v>
      </c>
      <c r="W15" s="15">
        <f t="shared" si="11"/>
        <v>15327322</v>
      </c>
      <c r="X15" s="15">
        <v>49</v>
      </c>
      <c r="Y15" s="15">
        <v>11321085</v>
      </c>
      <c r="Z15" s="15">
        <v>26</v>
      </c>
      <c r="AA15" s="16">
        <v>4006237</v>
      </c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22.15" customHeight="1">
      <c r="A16" s="105"/>
      <c r="B16" s="168"/>
      <c r="C16" s="66" t="s">
        <v>10</v>
      </c>
      <c r="D16" s="61">
        <f t="shared" si="12"/>
        <v>77</v>
      </c>
      <c r="E16" s="56">
        <f t="shared" si="8"/>
        <v>18960719</v>
      </c>
      <c r="F16" s="56">
        <v>53</v>
      </c>
      <c r="G16" s="56">
        <v>12719441</v>
      </c>
      <c r="H16" s="56">
        <v>24</v>
      </c>
      <c r="I16" s="57">
        <v>6241278</v>
      </c>
      <c r="J16" s="38">
        <f t="shared" si="13"/>
        <v>75</v>
      </c>
      <c r="K16" s="15">
        <f t="shared" si="9"/>
        <v>20043753</v>
      </c>
      <c r="L16" s="15">
        <v>56</v>
      </c>
      <c r="M16" s="15">
        <v>16162307</v>
      </c>
      <c r="N16" s="15">
        <v>19</v>
      </c>
      <c r="O16" s="16">
        <v>3881446</v>
      </c>
      <c r="P16" s="61">
        <f t="shared" si="14"/>
        <v>83</v>
      </c>
      <c r="Q16" s="56">
        <f t="shared" si="10"/>
        <v>18082519</v>
      </c>
      <c r="R16" s="56">
        <v>54</v>
      </c>
      <c r="S16" s="56">
        <v>10884971</v>
      </c>
      <c r="T16" s="56">
        <v>29</v>
      </c>
      <c r="U16" s="57">
        <v>7197548</v>
      </c>
      <c r="V16" s="38">
        <f t="shared" si="15"/>
        <v>94</v>
      </c>
      <c r="W16" s="15">
        <f t="shared" si="11"/>
        <v>27614290</v>
      </c>
      <c r="X16" s="15">
        <v>68</v>
      </c>
      <c r="Y16" s="15">
        <v>21818014</v>
      </c>
      <c r="Z16" s="15">
        <v>26</v>
      </c>
      <c r="AA16" s="16">
        <v>5796276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22.15" customHeight="1">
      <c r="A17" s="105"/>
      <c r="B17" s="168"/>
      <c r="C17" s="66" t="s">
        <v>11</v>
      </c>
      <c r="D17" s="61">
        <f t="shared" si="12"/>
        <v>53</v>
      </c>
      <c r="E17" s="56">
        <f t="shared" si="8"/>
        <v>11143118</v>
      </c>
      <c r="F17" s="56">
        <v>40</v>
      </c>
      <c r="G17" s="56">
        <v>9140966</v>
      </c>
      <c r="H17" s="56">
        <v>13</v>
      </c>
      <c r="I17" s="57">
        <v>2002152</v>
      </c>
      <c r="J17" s="38">
        <f t="shared" si="13"/>
        <v>47</v>
      </c>
      <c r="K17" s="15">
        <f t="shared" si="9"/>
        <v>8508975</v>
      </c>
      <c r="L17" s="15">
        <v>32</v>
      </c>
      <c r="M17" s="15">
        <v>6091265</v>
      </c>
      <c r="N17" s="15">
        <v>15</v>
      </c>
      <c r="O17" s="16">
        <v>2417710</v>
      </c>
      <c r="P17" s="61">
        <f t="shared" si="14"/>
        <v>55</v>
      </c>
      <c r="Q17" s="56">
        <f t="shared" si="10"/>
        <v>15221581</v>
      </c>
      <c r="R17" s="56">
        <v>32</v>
      </c>
      <c r="S17" s="56">
        <v>10575574</v>
      </c>
      <c r="T17" s="56">
        <v>23</v>
      </c>
      <c r="U17" s="57">
        <v>4646007</v>
      </c>
      <c r="V17" s="38">
        <f t="shared" si="15"/>
        <v>56</v>
      </c>
      <c r="W17" s="15">
        <f t="shared" si="11"/>
        <v>13201608</v>
      </c>
      <c r="X17" s="15">
        <v>44</v>
      </c>
      <c r="Y17" s="15">
        <v>9650718</v>
      </c>
      <c r="Z17" s="15">
        <v>12</v>
      </c>
      <c r="AA17" s="16">
        <v>3550890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22.15" customHeight="1">
      <c r="A18" s="105"/>
      <c r="B18" s="168"/>
      <c r="C18" s="66" t="s">
        <v>12</v>
      </c>
      <c r="D18" s="61">
        <f t="shared" si="12"/>
        <v>226</v>
      </c>
      <c r="E18" s="56">
        <f t="shared" si="8"/>
        <v>49650936</v>
      </c>
      <c r="F18" s="56">
        <v>167</v>
      </c>
      <c r="G18" s="56">
        <v>38519188</v>
      </c>
      <c r="H18" s="56">
        <v>59</v>
      </c>
      <c r="I18" s="57">
        <v>11131748</v>
      </c>
      <c r="J18" s="38">
        <f t="shared" si="13"/>
        <v>220</v>
      </c>
      <c r="K18" s="15">
        <f t="shared" si="9"/>
        <v>43843589</v>
      </c>
      <c r="L18" s="15">
        <v>163</v>
      </c>
      <c r="M18" s="15">
        <v>35008927</v>
      </c>
      <c r="N18" s="15">
        <v>57</v>
      </c>
      <c r="O18" s="16">
        <v>8834662</v>
      </c>
      <c r="P18" s="61">
        <f t="shared" si="14"/>
        <v>233</v>
      </c>
      <c r="Q18" s="56">
        <f t="shared" si="10"/>
        <v>45190523</v>
      </c>
      <c r="R18" s="56">
        <v>177</v>
      </c>
      <c r="S18" s="56">
        <v>36455702</v>
      </c>
      <c r="T18" s="56">
        <v>56</v>
      </c>
      <c r="U18" s="57">
        <v>8734821</v>
      </c>
      <c r="V18" s="38">
        <f t="shared" si="15"/>
        <v>230</v>
      </c>
      <c r="W18" s="15">
        <f t="shared" si="11"/>
        <v>49488512</v>
      </c>
      <c r="X18" s="15">
        <v>176</v>
      </c>
      <c r="Y18" s="15">
        <v>38318353</v>
      </c>
      <c r="Z18" s="15">
        <v>54</v>
      </c>
      <c r="AA18" s="16">
        <v>11170159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22.15" customHeight="1">
      <c r="A19" s="105"/>
      <c r="B19" s="168"/>
      <c r="C19" s="66" t="s">
        <v>13</v>
      </c>
      <c r="D19" s="61">
        <f t="shared" si="12"/>
        <v>235</v>
      </c>
      <c r="E19" s="56">
        <f t="shared" si="8"/>
        <v>56585058</v>
      </c>
      <c r="F19" s="56">
        <v>184</v>
      </c>
      <c r="G19" s="56">
        <v>46842678</v>
      </c>
      <c r="H19" s="56">
        <v>51</v>
      </c>
      <c r="I19" s="57">
        <v>9742380</v>
      </c>
      <c r="J19" s="38">
        <f t="shared" si="13"/>
        <v>256</v>
      </c>
      <c r="K19" s="15">
        <f t="shared" si="9"/>
        <v>63392211</v>
      </c>
      <c r="L19" s="15">
        <v>190</v>
      </c>
      <c r="M19" s="15">
        <v>51488281</v>
      </c>
      <c r="N19" s="15">
        <v>66</v>
      </c>
      <c r="O19" s="16">
        <v>11903930</v>
      </c>
      <c r="P19" s="61">
        <f t="shared" si="14"/>
        <v>287</v>
      </c>
      <c r="Q19" s="56">
        <f t="shared" si="10"/>
        <v>63453817</v>
      </c>
      <c r="R19" s="56">
        <v>206</v>
      </c>
      <c r="S19" s="56">
        <v>48723500</v>
      </c>
      <c r="T19" s="56">
        <v>81</v>
      </c>
      <c r="U19" s="57">
        <v>14730317</v>
      </c>
      <c r="V19" s="38">
        <f t="shared" si="15"/>
        <v>304</v>
      </c>
      <c r="W19" s="15">
        <f t="shared" si="11"/>
        <v>77396770</v>
      </c>
      <c r="X19" s="15">
        <v>230</v>
      </c>
      <c r="Y19" s="15">
        <v>60264701</v>
      </c>
      <c r="Z19" s="15">
        <v>74</v>
      </c>
      <c r="AA19" s="16">
        <v>17132069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22.15" customHeight="1">
      <c r="A20" s="105"/>
      <c r="B20" s="168"/>
      <c r="C20" s="66" t="s">
        <v>14</v>
      </c>
      <c r="D20" s="61">
        <f t="shared" si="12"/>
        <v>110</v>
      </c>
      <c r="E20" s="56">
        <f t="shared" si="8"/>
        <v>26352875</v>
      </c>
      <c r="F20" s="56">
        <v>82</v>
      </c>
      <c r="G20" s="56">
        <v>20712324</v>
      </c>
      <c r="H20" s="56">
        <v>28</v>
      </c>
      <c r="I20" s="57">
        <v>5640551</v>
      </c>
      <c r="J20" s="38">
        <f t="shared" si="13"/>
        <v>103</v>
      </c>
      <c r="K20" s="15">
        <f t="shared" si="9"/>
        <v>24234855</v>
      </c>
      <c r="L20" s="15">
        <v>76</v>
      </c>
      <c r="M20" s="15">
        <v>16828345</v>
      </c>
      <c r="N20" s="15">
        <v>27</v>
      </c>
      <c r="O20" s="16">
        <v>7406510</v>
      </c>
      <c r="P20" s="61">
        <f t="shared" si="14"/>
        <v>74</v>
      </c>
      <c r="Q20" s="56">
        <f t="shared" si="10"/>
        <v>20623766</v>
      </c>
      <c r="R20" s="56">
        <v>58</v>
      </c>
      <c r="S20" s="56">
        <v>17853444</v>
      </c>
      <c r="T20" s="56">
        <v>16</v>
      </c>
      <c r="U20" s="57">
        <v>2770322</v>
      </c>
      <c r="V20" s="38">
        <f t="shared" si="15"/>
        <v>122</v>
      </c>
      <c r="W20" s="15">
        <f t="shared" si="11"/>
        <v>29149304</v>
      </c>
      <c r="X20" s="15">
        <v>93</v>
      </c>
      <c r="Y20" s="15">
        <v>24042596</v>
      </c>
      <c r="Z20" s="15">
        <v>29</v>
      </c>
      <c r="AA20" s="16">
        <v>5106708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22.15" customHeight="1">
      <c r="A21" s="105"/>
      <c r="B21" s="168"/>
      <c r="C21" s="66" t="s">
        <v>15</v>
      </c>
      <c r="D21" s="61">
        <f t="shared" si="12"/>
        <v>14</v>
      </c>
      <c r="E21" s="56">
        <f t="shared" si="8"/>
        <v>4776722</v>
      </c>
      <c r="F21" s="56">
        <v>13</v>
      </c>
      <c r="G21" s="56">
        <v>4662125</v>
      </c>
      <c r="H21" s="56">
        <v>1</v>
      </c>
      <c r="I21" s="57">
        <v>114597</v>
      </c>
      <c r="J21" s="38">
        <f t="shared" si="13"/>
        <v>17</v>
      </c>
      <c r="K21" s="15">
        <f t="shared" si="9"/>
        <v>5393484</v>
      </c>
      <c r="L21" s="15">
        <v>13</v>
      </c>
      <c r="M21" s="15">
        <v>4472400</v>
      </c>
      <c r="N21" s="15">
        <v>4</v>
      </c>
      <c r="O21" s="16">
        <v>921084</v>
      </c>
      <c r="P21" s="61">
        <f t="shared" si="14"/>
        <v>21</v>
      </c>
      <c r="Q21" s="56">
        <f t="shared" si="10"/>
        <v>3950187</v>
      </c>
      <c r="R21" s="56">
        <v>17</v>
      </c>
      <c r="S21" s="56">
        <v>3268827</v>
      </c>
      <c r="T21" s="56">
        <v>4</v>
      </c>
      <c r="U21" s="57">
        <v>681360</v>
      </c>
      <c r="V21" s="38">
        <f t="shared" si="15"/>
        <v>31</v>
      </c>
      <c r="W21" s="15">
        <f t="shared" si="11"/>
        <v>9238985</v>
      </c>
      <c r="X21" s="15">
        <v>21</v>
      </c>
      <c r="Y21" s="15">
        <v>6782759</v>
      </c>
      <c r="Z21" s="15">
        <v>10</v>
      </c>
      <c r="AA21" s="16">
        <v>2456226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22.15" customHeight="1">
      <c r="A22" s="105"/>
      <c r="B22" s="168"/>
      <c r="C22" s="66" t="s">
        <v>16</v>
      </c>
      <c r="D22" s="61">
        <f t="shared" si="12"/>
        <v>60</v>
      </c>
      <c r="E22" s="56">
        <f t="shared" si="8"/>
        <v>16179975</v>
      </c>
      <c r="F22" s="56">
        <v>43</v>
      </c>
      <c r="G22" s="56">
        <v>11844522</v>
      </c>
      <c r="H22" s="56">
        <v>17</v>
      </c>
      <c r="I22" s="57">
        <v>4335453</v>
      </c>
      <c r="J22" s="38">
        <f t="shared" si="13"/>
        <v>41</v>
      </c>
      <c r="K22" s="15">
        <f t="shared" si="9"/>
        <v>13336203</v>
      </c>
      <c r="L22" s="15">
        <v>37</v>
      </c>
      <c r="M22" s="15">
        <v>12125703</v>
      </c>
      <c r="N22" s="15">
        <v>4</v>
      </c>
      <c r="O22" s="16">
        <v>1210500</v>
      </c>
      <c r="P22" s="61">
        <f t="shared" si="14"/>
        <v>63</v>
      </c>
      <c r="Q22" s="56">
        <f t="shared" si="10"/>
        <v>18778118</v>
      </c>
      <c r="R22" s="56">
        <v>48</v>
      </c>
      <c r="S22" s="56">
        <v>15605006</v>
      </c>
      <c r="T22" s="56">
        <v>15</v>
      </c>
      <c r="U22" s="57">
        <v>3173112</v>
      </c>
      <c r="V22" s="38">
        <f t="shared" si="15"/>
        <v>54</v>
      </c>
      <c r="W22" s="15">
        <f t="shared" si="11"/>
        <v>16337502</v>
      </c>
      <c r="X22" s="15">
        <v>43</v>
      </c>
      <c r="Y22" s="15">
        <v>14403585</v>
      </c>
      <c r="Z22" s="15">
        <v>11</v>
      </c>
      <c r="AA22" s="16">
        <v>1933917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22.15" customHeight="1">
      <c r="A23" s="105"/>
      <c r="B23" s="168"/>
      <c r="C23" s="66" t="s">
        <v>17</v>
      </c>
      <c r="D23" s="61">
        <f t="shared" si="12"/>
        <v>13</v>
      </c>
      <c r="E23" s="56">
        <f t="shared" si="8"/>
        <v>2114231</v>
      </c>
      <c r="F23" s="56">
        <v>11</v>
      </c>
      <c r="G23" s="56">
        <v>1829039</v>
      </c>
      <c r="H23" s="56">
        <v>2</v>
      </c>
      <c r="I23" s="57">
        <v>285192</v>
      </c>
      <c r="J23" s="38">
        <f t="shared" si="13"/>
        <v>7</v>
      </c>
      <c r="K23" s="15">
        <f t="shared" si="9"/>
        <v>976529</v>
      </c>
      <c r="L23" s="15">
        <v>6</v>
      </c>
      <c r="M23" s="15">
        <v>822929</v>
      </c>
      <c r="N23" s="15">
        <v>1</v>
      </c>
      <c r="O23" s="16">
        <v>153600</v>
      </c>
      <c r="P23" s="61">
        <f t="shared" si="14"/>
        <v>9</v>
      </c>
      <c r="Q23" s="56">
        <f t="shared" si="10"/>
        <v>3486777</v>
      </c>
      <c r="R23" s="56">
        <v>7</v>
      </c>
      <c r="S23" s="56">
        <v>3202137</v>
      </c>
      <c r="T23" s="56">
        <v>2</v>
      </c>
      <c r="U23" s="57">
        <v>284640</v>
      </c>
      <c r="V23" s="38">
        <f t="shared" si="15"/>
        <v>6</v>
      </c>
      <c r="W23" s="15">
        <f t="shared" si="11"/>
        <v>980379</v>
      </c>
      <c r="X23" s="15">
        <v>4</v>
      </c>
      <c r="Y23" s="15">
        <v>819822</v>
      </c>
      <c r="Z23" s="15">
        <v>2</v>
      </c>
      <c r="AA23" s="16">
        <v>160557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22.15" customHeight="1">
      <c r="A24" s="105"/>
      <c r="B24" s="168"/>
      <c r="C24" s="66" t="s">
        <v>18</v>
      </c>
      <c r="D24" s="61">
        <f t="shared" si="12"/>
        <v>57</v>
      </c>
      <c r="E24" s="56">
        <f t="shared" si="8"/>
        <v>16711145</v>
      </c>
      <c r="F24" s="56">
        <v>52</v>
      </c>
      <c r="G24" s="56">
        <v>15504245</v>
      </c>
      <c r="H24" s="56">
        <v>5</v>
      </c>
      <c r="I24" s="57">
        <v>1206900</v>
      </c>
      <c r="J24" s="38">
        <f t="shared" si="13"/>
        <v>62</v>
      </c>
      <c r="K24" s="15">
        <f t="shared" si="9"/>
        <v>20398144</v>
      </c>
      <c r="L24" s="15">
        <v>50</v>
      </c>
      <c r="M24" s="15">
        <v>15934955</v>
      </c>
      <c r="N24" s="15">
        <v>12</v>
      </c>
      <c r="O24" s="16">
        <v>4463189</v>
      </c>
      <c r="P24" s="61">
        <f t="shared" si="14"/>
        <v>53</v>
      </c>
      <c r="Q24" s="56">
        <f t="shared" si="10"/>
        <v>17530038</v>
      </c>
      <c r="R24" s="56">
        <v>39</v>
      </c>
      <c r="S24" s="56">
        <v>12461346</v>
      </c>
      <c r="T24" s="56">
        <v>14</v>
      </c>
      <c r="U24" s="57">
        <v>5068692</v>
      </c>
      <c r="V24" s="38">
        <f t="shared" si="15"/>
        <v>72</v>
      </c>
      <c r="W24" s="15">
        <f t="shared" si="11"/>
        <v>22347602</v>
      </c>
      <c r="X24" s="15">
        <v>59</v>
      </c>
      <c r="Y24" s="15">
        <v>18065217</v>
      </c>
      <c r="Z24" s="15">
        <v>13</v>
      </c>
      <c r="AA24" s="16">
        <v>4282385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22.15" customHeight="1">
      <c r="A25" s="105"/>
      <c r="B25" s="168"/>
      <c r="C25" s="66" t="s">
        <v>19</v>
      </c>
      <c r="D25" s="61">
        <f t="shared" si="12"/>
        <v>40</v>
      </c>
      <c r="E25" s="56">
        <f t="shared" si="8"/>
        <v>12001553</v>
      </c>
      <c r="F25" s="56">
        <v>35</v>
      </c>
      <c r="G25" s="56">
        <v>10585706</v>
      </c>
      <c r="H25" s="56">
        <v>5</v>
      </c>
      <c r="I25" s="57">
        <v>1415847</v>
      </c>
      <c r="J25" s="38">
        <f t="shared" si="13"/>
        <v>33</v>
      </c>
      <c r="K25" s="15">
        <f t="shared" si="9"/>
        <v>11535042</v>
      </c>
      <c r="L25" s="15">
        <v>23</v>
      </c>
      <c r="M25" s="15">
        <v>9182790</v>
      </c>
      <c r="N25" s="15">
        <v>10</v>
      </c>
      <c r="O25" s="16">
        <v>2352252</v>
      </c>
      <c r="P25" s="61">
        <f t="shared" si="14"/>
        <v>37</v>
      </c>
      <c r="Q25" s="56">
        <f t="shared" si="10"/>
        <v>13246786</v>
      </c>
      <c r="R25" s="56">
        <v>29</v>
      </c>
      <c r="S25" s="56">
        <v>10434147</v>
      </c>
      <c r="T25" s="56">
        <v>8</v>
      </c>
      <c r="U25" s="57">
        <v>2812639</v>
      </c>
      <c r="V25" s="38">
        <f t="shared" si="15"/>
        <v>44</v>
      </c>
      <c r="W25" s="15">
        <f t="shared" si="11"/>
        <v>11944863</v>
      </c>
      <c r="X25" s="15">
        <v>30</v>
      </c>
      <c r="Y25" s="15">
        <v>8089680</v>
      </c>
      <c r="Z25" s="15">
        <v>14</v>
      </c>
      <c r="AA25" s="16">
        <v>3855183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22.15" customHeight="1">
      <c r="A26" s="105"/>
      <c r="B26" s="168"/>
      <c r="C26" s="66" t="s">
        <v>20</v>
      </c>
      <c r="D26" s="61">
        <f t="shared" si="12"/>
        <v>157</v>
      </c>
      <c r="E26" s="56">
        <f t="shared" si="8"/>
        <v>39713826</v>
      </c>
      <c r="F26" s="56">
        <v>118</v>
      </c>
      <c r="G26" s="56">
        <v>28963302</v>
      </c>
      <c r="H26" s="56">
        <v>39</v>
      </c>
      <c r="I26" s="57">
        <v>10750524</v>
      </c>
      <c r="J26" s="38">
        <f t="shared" si="13"/>
        <v>166</v>
      </c>
      <c r="K26" s="15">
        <f t="shared" si="9"/>
        <v>41396933</v>
      </c>
      <c r="L26" s="15">
        <v>115</v>
      </c>
      <c r="M26" s="15">
        <v>26429951</v>
      </c>
      <c r="N26" s="15">
        <v>51</v>
      </c>
      <c r="O26" s="16">
        <v>14966982</v>
      </c>
      <c r="P26" s="61">
        <f t="shared" si="14"/>
        <v>167</v>
      </c>
      <c r="Q26" s="56">
        <f t="shared" si="10"/>
        <v>50130523</v>
      </c>
      <c r="R26" s="56">
        <v>122</v>
      </c>
      <c r="S26" s="56">
        <v>37815151</v>
      </c>
      <c r="T26" s="56">
        <v>45</v>
      </c>
      <c r="U26" s="57">
        <v>12315372</v>
      </c>
      <c r="V26" s="38">
        <f t="shared" si="15"/>
        <v>195</v>
      </c>
      <c r="W26" s="15">
        <f t="shared" si="11"/>
        <v>50545548</v>
      </c>
      <c r="X26" s="15">
        <v>146</v>
      </c>
      <c r="Y26" s="15">
        <v>40435812</v>
      </c>
      <c r="Z26" s="15">
        <v>49</v>
      </c>
      <c r="AA26" s="16">
        <v>10109736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22.15" customHeight="1">
      <c r="A27" s="105"/>
      <c r="B27" s="168"/>
      <c r="C27" s="66" t="s">
        <v>21</v>
      </c>
      <c r="D27" s="61">
        <f t="shared" si="12"/>
        <v>57</v>
      </c>
      <c r="E27" s="56">
        <f t="shared" si="8"/>
        <v>16176381</v>
      </c>
      <c r="F27" s="56">
        <v>40</v>
      </c>
      <c r="G27" s="56">
        <v>11430051</v>
      </c>
      <c r="H27" s="56">
        <v>17</v>
      </c>
      <c r="I27" s="57">
        <v>4746330</v>
      </c>
      <c r="J27" s="38">
        <f t="shared" si="13"/>
        <v>39</v>
      </c>
      <c r="K27" s="15">
        <f t="shared" si="9"/>
        <v>13331352</v>
      </c>
      <c r="L27" s="15">
        <v>24</v>
      </c>
      <c r="M27" s="15">
        <v>8090916</v>
      </c>
      <c r="N27" s="15">
        <v>15</v>
      </c>
      <c r="O27" s="16">
        <v>5240436</v>
      </c>
      <c r="P27" s="61">
        <f t="shared" si="14"/>
        <v>64</v>
      </c>
      <c r="Q27" s="56">
        <f t="shared" si="10"/>
        <v>13191996</v>
      </c>
      <c r="R27" s="56">
        <v>43</v>
      </c>
      <c r="S27" s="56">
        <v>9268796</v>
      </c>
      <c r="T27" s="56">
        <v>21</v>
      </c>
      <c r="U27" s="57">
        <v>3923200</v>
      </c>
      <c r="V27" s="38">
        <f t="shared" si="15"/>
        <v>70</v>
      </c>
      <c r="W27" s="15">
        <f t="shared" si="11"/>
        <v>18963680</v>
      </c>
      <c r="X27" s="15">
        <v>53</v>
      </c>
      <c r="Y27" s="15">
        <v>16130600</v>
      </c>
      <c r="Z27" s="15">
        <v>17</v>
      </c>
      <c r="AA27" s="16">
        <v>2833080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22.15" customHeight="1">
      <c r="A28" s="105"/>
      <c r="B28" s="168"/>
      <c r="C28" s="66" t="s">
        <v>22</v>
      </c>
      <c r="D28" s="61">
        <f t="shared" si="12"/>
        <v>133</v>
      </c>
      <c r="E28" s="56">
        <f t="shared" si="8"/>
        <v>29381693</v>
      </c>
      <c r="F28" s="56">
        <v>96</v>
      </c>
      <c r="G28" s="56">
        <v>20800886</v>
      </c>
      <c r="H28" s="56">
        <v>37</v>
      </c>
      <c r="I28" s="57">
        <v>8580807</v>
      </c>
      <c r="J28" s="38">
        <f t="shared" si="13"/>
        <v>103</v>
      </c>
      <c r="K28" s="15">
        <f t="shared" si="9"/>
        <v>20000596</v>
      </c>
      <c r="L28" s="15">
        <v>80</v>
      </c>
      <c r="M28" s="15">
        <v>16885786</v>
      </c>
      <c r="N28" s="15">
        <v>23</v>
      </c>
      <c r="O28" s="16">
        <v>3114810</v>
      </c>
      <c r="P28" s="61">
        <f t="shared" si="14"/>
        <v>142</v>
      </c>
      <c r="Q28" s="56">
        <f t="shared" si="10"/>
        <v>36785567</v>
      </c>
      <c r="R28" s="56">
        <v>105</v>
      </c>
      <c r="S28" s="56">
        <v>28205258</v>
      </c>
      <c r="T28" s="56">
        <v>37</v>
      </c>
      <c r="U28" s="57">
        <v>8580309</v>
      </c>
      <c r="V28" s="38">
        <f t="shared" si="15"/>
        <v>116</v>
      </c>
      <c r="W28" s="15">
        <f t="shared" si="11"/>
        <v>31075327</v>
      </c>
      <c r="X28" s="15">
        <v>90</v>
      </c>
      <c r="Y28" s="15">
        <v>25013983</v>
      </c>
      <c r="Z28" s="15">
        <v>26</v>
      </c>
      <c r="AA28" s="16">
        <v>6061344</v>
      </c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22.15" customHeight="1">
      <c r="A29" s="105"/>
      <c r="B29" s="168"/>
      <c r="C29" s="65" t="s">
        <v>29</v>
      </c>
      <c r="D29" s="60">
        <f t="shared" si="12"/>
        <v>396</v>
      </c>
      <c r="E29" s="54">
        <f t="shared" si="8"/>
        <v>126271052</v>
      </c>
      <c r="F29" s="54">
        <v>300</v>
      </c>
      <c r="G29" s="54">
        <v>103204325</v>
      </c>
      <c r="H29" s="54">
        <v>96</v>
      </c>
      <c r="I29" s="55">
        <v>23066727</v>
      </c>
      <c r="J29" s="37">
        <f t="shared" si="13"/>
        <v>373</v>
      </c>
      <c r="K29" s="13">
        <f t="shared" si="9"/>
        <v>120031252</v>
      </c>
      <c r="L29" s="13">
        <v>268</v>
      </c>
      <c r="M29" s="13">
        <v>91032938</v>
      </c>
      <c r="N29" s="13">
        <v>105</v>
      </c>
      <c r="O29" s="14">
        <v>28998314</v>
      </c>
      <c r="P29" s="60">
        <f t="shared" si="14"/>
        <v>389</v>
      </c>
      <c r="Q29" s="54">
        <f t="shared" si="10"/>
        <v>132596690</v>
      </c>
      <c r="R29" s="54">
        <v>278</v>
      </c>
      <c r="S29" s="54">
        <v>97536586</v>
      </c>
      <c r="T29" s="54">
        <v>111</v>
      </c>
      <c r="U29" s="55">
        <v>35060104</v>
      </c>
      <c r="V29" s="37">
        <f t="shared" si="15"/>
        <v>423</v>
      </c>
      <c r="W29" s="13">
        <f t="shared" si="11"/>
        <v>126301104</v>
      </c>
      <c r="X29" s="13">
        <v>316</v>
      </c>
      <c r="Y29" s="13">
        <v>95339721</v>
      </c>
      <c r="Z29" s="13">
        <v>107</v>
      </c>
      <c r="AA29" s="14">
        <v>30961383</v>
      </c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22.15" customHeight="1">
      <c r="A30" s="105"/>
      <c r="B30" s="168"/>
      <c r="C30" s="65" t="s">
        <v>30</v>
      </c>
      <c r="D30" s="60">
        <f t="shared" si="12"/>
        <v>312</v>
      </c>
      <c r="E30" s="54">
        <f t="shared" si="8"/>
        <v>77569929</v>
      </c>
      <c r="F30" s="54">
        <v>244</v>
      </c>
      <c r="G30" s="54">
        <v>61689138</v>
      </c>
      <c r="H30" s="54">
        <v>68</v>
      </c>
      <c r="I30" s="55">
        <v>15880791</v>
      </c>
      <c r="J30" s="37">
        <f t="shared" si="13"/>
        <v>324</v>
      </c>
      <c r="K30" s="13">
        <f t="shared" si="9"/>
        <v>79687697</v>
      </c>
      <c r="L30" s="13">
        <v>253</v>
      </c>
      <c r="M30" s="13">
        <v>62992124</v>
      </c>
      <c r="N30" s="13">
        <v>71</v>
      </c>
      <c r="O30" s="14">
        <v>16695573</v>
      </c>
      <c r="P30" s="60">
        <f t="shared" si="14"/>
        <v>328</v>
      </c>
      <c r="Q30" s="54">
        <f t="shared" si="10"/>
        <v>86878167</v>
      </c>
      <c r="R30" s="54">
        <v>263</v>
      </c>
      <c r="S30" s="54">
        <v>72521418</v>
      </c>
      <c r="T30" s="54">
        <v>65</v>
      </c>
      <c r="U30" s="55">
        <v>14356749</v>
      </c>
      <c r="V30" s="37">
        <f t="shared" si="15"/>
        <v>386</v>
      </c>
      <c r="W30" s="13">
        <f t="shared" si="11"/>
        <v>104248378</v>
      </c>
      <c r="X30" s="13">
        <v>304</v>
      </c>
      <c r="Y30" s="13">
        <v>82809740</v>
      </c>
      <c r="Z30" s="13">
        <v>82</v>
      </c>
      <c r="AA30" s="14">
        <v>21438638</v>
      </c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22.15" customHeight="1">
      <c r="A31" s="105"/>
      <c r="B31" s="168"/>
      <c r="C31" s="65" t="s">
        <v>31</v>
      </c>
      <c r="D31" s="60">
        <f t="shared" ref="D31:I31" si="16">SUM(D32:D33)</f>
        <v>11</v>
      </c>
      <c r="E31" s="54">
        <f t="shared" si="16"/>
        <v>3075207</v>
      </c>
      <c r="F31" s="54">
        <f t="shared" si="16"/>
        <v>10</v>
      </c>
      <c r="G31" s="54">
        <f t="shared" si="16"/>
        <v>2943510</v>
      </c>
      <c r="H31" s="54">
        <f t="shared" si="16"/>
        <v>1</v>
      </c>
      <c r="I31" s="55">
        <f t="shared" si="16"/>
        <v>131697</v>
      </c>
      <c r="J31" s="37">
        <f t="shared" ref="J31:O31" si="17">SUM(J32:J33)</f>
        <v>5</v>
      </c>
      <c r="K31" s="13">
        <f t="shared" si="17"/>
        <v>702432</v>
      </c>
      <c r="L31" s="13">
        <f t="shared" si="17"/>
        <v>4</v>
      </c>
      <c r="M31" s="13">
        <f t="shared" si="17"/>
        <v>473640</v>
      </c>
      <c r="N31" s="13">
        <f t="shared" si="17"/>
        <v>1</v>
      </c>
      <c r="O31" s="14">
        <f t="shared" si="17"/>
        <v>228792</v>
      </c>
      <c r="P31" s="60">
        <f t="shared" ref="P31:U31" si="18">SUM(P32:P33)</f>
        <v>9</v>
      </c>
      <c r="Q31" s="54">
        <f t="shared" si="18"/>
        <v>4326942</v>
      </c>
      <c r="R31" s="54">
        <f t="shared" si="18"/>
        <v>8</v>
      </c>
      <c r="S31" s="54">
        <f t="shared" si="18"/>
        <v>3536760</v>
      </c>
      <c r="T31" s="54">
        <f t="shared" si="18"/>
        <v>1</v>
      </c>
      <c r="U31" s="55">
        <f t="shared" si="18"/>
        <v>790182</v>
      </c>
      <c r="V31" s="37">
        <f t="shared" ref="V31:AA31" si="19">SUM(V32:V33)</f>
        <v>5</v>
      </c>
      <c r="W31" s="13">
        <f t="shared" si="19"/>
        <v>1543395</v>
      </c>
      <c r="X31" s="13">
        <f t="shared" si="19"/>
        <v>3</v>
      </c>
      <c r="Y31" s="13">
        <f t="shared" si="19"/>
        <v>348195</v>
      </c>
      <c r="Z31" s="13">
        <f t="shared" si="19"/>
        <v>2</v>
      </c>
      <c r="AA31" s="14">
        <f t="shared" si="19"/>
        <v>1195200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22.15" customHeight="1">
      <c r="A32" s="105"/>
      <c r="B32" s="168"/>
      <c r="C32" s="66" t="s">
        <v>23</v>
      </c>
      <c r="D32" s="61">
        <f>F32+H32</f>
        <v>9</v>
      </c>
      <c r="E32" s="56">
        <f>G32+I32</f>
        <v>2400807</v>
      </c>
      <c r="F32" s="56">
        <v>8</v>
      </c>
      <c r="G32" s="56">
        <v>2269110</v>
      </c>
      <c r="H32" s="56">
        <v>1</v>
      </c>
      <c r="I32" s="57">
        <v>131697</v>
      </c>
      <c r="J32" s="38">
        <f>L32+N32</f>
        <v>5</v>
      </c>
      <c r="K32" s="15">
        <f>M32+O32</f>
        <v>702432</v>
      </c>
      <c r="L32" s="15">
        <v>4</v>
      </c>
      <c r="M32" s="15">
        <v>473640</v>
      </c>
      <c r="N32" s="15">
        <v>1</v>
      </c>
      <c r="O32" s="16">
        <v>228792</v>
      </c>
      <c r="P32" s="61">
        <f>R32+T32</f>
        <v>9</v>
      </c>
      <c r="Q32" s="56">
        <f>S32+U32</f>
        <v>4326942</v>
      </c>
      <c r="R32" s="56">
        <v>8</v>
      </c>
      <c r="S32" s="56">
        <v>3536760</v>
      </c>
      <c r="T32" s="56">
        <v>1</v>
      </c>
      <c r="U32" s="57">
        <v>790182</v>
      </c>
      <c r="V32" s="38">
        <f>X32+Z32</f>
        <v>5</v>
      </c>
      <c r="W32" s="15">
        <f>Y32+AA32</f>
        <v>1543395</v>
      </c>
      <c r="X32" s="15">
        <v>3</v>
      </c>
      <c r="Y32" s="15">
        <v>348195</v>
      </c>
      <c r="Z32" s="15">
        <v>2</v>
      </c>
      <c r="AA32" s="16">
        <v>1195200</v>
      </c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68" ht="22.15" customHeight="1">
      <c r="A33" s="105"/>
      <c r="B33" s="168"/>
      <c r="C33" s="66" t="s">
        <v>24</v>
      </c>
      <c r="D33" s="61">
        <f>F33+H33</f>
        <v>2</v>
      </c>
      <c r="E33" s="56">
        <f>G33+I33</f>
        <v>674400</v>
      </c>
      <c r="F33" s="56">
        <v>2</v>
      </c>
      <c r="G33" s="56">
        <v>674400</v>
      </c>
      <c r="H33" s="56">
        <v>0</v>
      </c>
      <c r="I33" s="57">
        <v>0</v>
      </c>
      <c r="J33" s="38">
        <f>L33+N33</f>
        <v>0</v>
      </c>
      <c r="K33" s="15">
        <f>M33+O33</f>
        <v>0</v>
      </c>
      <c r="L33" s="15">
        <v>0</v>
      </c>
      <c r="M33" s="15">
        <v>0</v>
      </c>
      <c r="N33" s="15">
        <v>0</v>
      </c>
      <c r="O33" s="16">
        <v>0</v>
      </c>
      <c r="P33" s="61">
        <f>R33+T33</f>
        <v>0</v>
      </c>
      <c r="Q33" s="56">
        <f>S33+U33</f>
        <v>0</v>
      </c>
      <c r="R33" s="56">
        <v>0</v>
      </c>
      <c r="S33" s="56">
        <v>0</v>
      </c>
      <c r="T33" s="56">
        <v>0</v>
      </c>
      <c r="U33" s="57">
        <v>0</v>
      </c>
      <c r="V33" s="38">
        <f>X33+Z33</f>
        <v>0</v>
      </c>
      <c r="W33" s="15">
        <f>Y33+AA33</f>
        <v>0</v>
      </c>
      <c r="X33" s="15">
        <v>0</v>
      </c>
      <c r="Y33" s="15">
        <v>0</v>
      </c>
      <c r="Z33" s="15">
        <v>0</v>
      </c>
      <c r="AA33" s="16">
        <v>0</v>
      </c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68" ht="25.15" customHeight="1">
      <c r="A34" s="104" t="s">
        <v>44</v>
      </c>
      <c r="B34" s="106" t="s">
        <v>72</v>
      </c>
      <c r="C34" s="65" t="s">
        <v>1</v>
      </c>
      <c r="D34" s="60">
        <f t="shared" ref="D34:I34" si="20">SUM(D35:D46)</f>
        <v>3730</v>
      </c>
      <c r="E34" s="54">
        <f t="shared" si="20"/>
        <v>957388850</v>
      </c>
      <c r="F34" s="54">
        <f t="shared" si="20"/>
        <v>2809</v>
      </c>
      <c r="G34" s="54">
        <f t="shared" si="20"/>
        <v>754810098</v>
      </c>
      <c r="H34" s="54">
        <f t="shared" si="20"/>
        <v>921</v>
      </c>
      <c r="I34" s="55">
        <f t="shared" si="20"/>
        <v>202578752</v>
      </c>
      <c r="J34" s="37">
        <f t="shared" ref="J34:O34" si="21">SUM(J35:J46)</f>
        <v>3530</v>
      </c>
      <c r="K34" s="13">
        <f t="shared" si="21"/>
        <v>928745079</v>
      </c>
      <c r="L34" s="13">
        <f t="shared" si="21"/>
        <v>2630</v>
      </c>
      <c r="M34" s="13">
        <f t="shared" si="21"/>
        <v>724365954</v>
      </c>
      <c r="N34" s="13">
        <f t="shared" si="21"/>
        <v>900</v>
      </c>
      <c r="O34" s="14">
        <f t="shared" si="21"/>
        <v>204379125</v>
      </c>
      <c r="P34" s="60">
        <f t="shared" ref="P34:U34" si="22">SUM(P35:P46)</f>
        <v>4012</v>
      </c>
      <c r="Q34" s="54">
        <f t="shared" si="22"/>
        <v>1058234713</v>
      </c>
      <c r="R34" s="54">
        <f t="shared" si="22"/>
        <v>2911</v>
      </c>
      <c r="S34" s="54">
        <f t="shared" si="22"/>
        <v>812845793</v>
      </c>
      <c r="T34" s="54">
        <f t="shared" si="22"/>
        <v>1101</v>
      </c>
      <c r="U34" s="55">
        <f t="shared" si="22"/>
        <v>245388920</v>
      </c>
      <c r="V34" s="37">
        <f t="shared" ref="V34:AA34" si="23">SUM(V35:V46)</f>
        <v>4198</v>
      </c>
      <c r="W34" s="13">
        <f t="shared" si="23"/>
        <v>1080146507</v>
      </c>
      <c r="X34" s="13">
        <f t="shared" si="23"/>
        <v>3122</v>
      </c>
      <c r="Y34" s="13">
        <f t="shared" si="23"/>
        <v>842053201</v>
      </c>
      <c r="Z34" s="13">
        <f t="shared" si="23"/>
        <v>1076</v>
      </c>
      <c r="AA34" s="14">
        <f t="shared" si="23"/>
        <v>238093306</v>
      </c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68" ht="25.15" customHeight="1">
      <c r="A35" s="109"/>
      <c r="B35" s="166"/>
      <c r="C35" s="66" t="s">
        <v>32</v>
      </c>
      <c r="D35" s="61">
        <f t="shared" ref="D35:D46" si="24">F35+H35</f>
        <v>0</v>
      </c>
      <c r="E35" s="56">
        <f t="shared" ref="E35:E46" si="25">G35+I35</f>
        <v>0</v>
      </c>
      <c r="F35" s="56">
        <v>0</v>
      </c>
      <c r="G35" s="56">
        <v>0</v>
      </c>
      <c r="H35" s="56">
        <v>0</v>
      </c>
      <c r="I35" s="57">
        <v>0</v>
      </c>
      <c r="J35" s="38">
        <f t="shared" ref="J35:J46" si="26">L35+N35</f>
        <v>0</v>
      </c>
      <c r="K35" s="15">
        <f t="shared" ref="K35:K46" si="27">M35+O35</f>
        <v>0</v>
      </c>
      <c r="L35" s="15">
        <v>0</v>
      </c>
      <c r="M35" s="15">
        <v>0</v>
      </c>
      <c r="N35" s="15">
        <v>0</v>
      </c>
      <c r="O35" s="16">
        <v>0</v>
      </c>
      <c r="P35" s="61">
        <f t="shared" ref="P35:P46" si="28">R35+T35</f>
        <v>0</v>
      </c>
      <c r="Q35" s="56">
        <f t="shared" ref="Q35:Q46" si="29">S35+U35</f>
        <v>0</v>
      </c>
      <c r="R35" s="56">
        <v>0</v>
      </c>
      <c r="S35" s="56">
        <v>0</v>
      </c>
      <c r="T35" s="56">
        <v>0</v>
      </c>
      <c r="U35" s="57">
        <v>0</v>
      </c>
      <c r="V35" s="38">
        <f t="shared" ref="V35:V46" si="30">X35+Z35</f>
        <v>0</v>
      </c>
      <c r="W35" s="15">
        <f t="shared" ref="W35:W46" si="31">Y35+AA35</f>
        <v>0</v>
      </c>
      <c r="X35" s="15">
        <v>0</v>
      </c>
      <c r="Y35" s="15">
        <v>0</v>
      </c>
      <c r="Z35" s="15">
        <v>0</v>
      </c>
      <c r="AA35" s="16">
        <v>0</v>
      </c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68" ht="25.15" customHeight="1">
      <c r="A36" s="109"/>
      <c r="B36" s="166"/>
      <c r="C36" s="67" t="s">
        <v>33</v>
      </c>
      <c r="D36" s="61">
        <f t="shared" si="24"/>
        <v>48</v>
      </c>
      <c r="E36" s="56">
        <f t="shared" si="25"/>
        <v>6551495</v>
      </c>
      <c r="F36" s="56">
        <v>38</v>
      </c>
      <c r="G36" s="56">
        <v>5533550</v>
      </c>
      <c r="H36" s="56">
        <v>10</v>
      </c>
      <c r="I36" s="57">
        <v>1017945</v>
      </c>
      <c r="J36" s="38">
        <f t="shared" si="26"/>
        <v>38</v>
      </c>
      <c r="K36" s="15">
        <f t="shared" si="27"/>
        <v>7583960</v>
      </c>
      <c r="L36" s="15">
        <v>33</v>
      </c>
      <c r="M36" s="15">
        <f>282900+6316100</f>
        <v>6599000</v>
      </c>
      <c r="N36" s="15">
        <v>5</v>
      </c>
      <c r="O36" s="16">
        <v>984960</v>
      </c>
      <c r="P36" s="61">
        <f t="shared" si="28"/>
        <v>93</v>
      </c>
      <c r="Q36" s="56">
        <f t="shared" si="29"/>
        <v>12962572</v>
      </c>
      <c r="R36" s="56">
        <v>78</v>
      </c>
      <c r="S36" s="56">
        <v>10201072</v>
      </c>
      <c r="T36" s="56">
        <v>15</v>
      </c>
      <c r="U36" s="57">
        <v>2761500</v>
      </c>
      <c r="V36" s="38">
        <f t="shared" si="30"/>
        <v>84</v>
      </c>
      <c r="W36" s="15">
        <f t="shared" si="31"/>
        <v>12435544</v>
      </c>
      <c r="X36" s="15">
        <v>76</v>
      </c>
      <c r="Y36" s="15">
        <v>11676748</v>
      </c>
      <c r="Z36" s="15">
        <v>8</v>
      </c>
      <c r="AA36" s="16">
        <v>758796</v>
      </c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68" ht="25.15" customHeight="1">
      <c r="A37" s="109"/>
      <c r="B37" s="166"/>
      <c r="C37" s="67" t="s">
        <v>34</v>
      </c>
      <c r="D37" s="61">
        <f t="shared" si="24"/>
        <v>244</v>
      </c>
      <c r="E37" s="56">
        <f t="shared" si="25"/>
        <v>41975318</v>
      </c>
      <c r="F37" s="56">
        <v>177</v>
      </c>
      <c r="G37" s="56">
        <v>31609421</v>
      </c>
      <c r="H37" s="56">
        <v>67</v>
      </c>
      <c r="I37" s="57">
        <v>10365897</v>
      </c>
      <c r="J37" s="38">
        <f t="shared" si="26"/>
        <v>259</v>
      </c>
      <c r="K37" s="15">
        <f t="shared" si="27"/>
        <v>47793509</v>
      </c>
      <c r="L37" s="15">
        <v>186</v>
      </c>
      <c r="M37" s="15">
        <v>34769297</v>
      </c>
      <c r="N37" s="15">
        <v>73</v>
      </c>
      <c r="O37" s="16">
        <v>13024212</v>
      </c>
      <c r="P37" s="61">
        <f t="shared" si="28"/>
        <v>265</v>
      </c>
      <c r="Q37" s="56">
        <f t="shared" si="29"/>
        <v>49225895</v>
      </c>
      <c r="R37" s="56">
        <v>172</v>
      </c>
      <c r="S37" s="56">
        <v>32525352</v>
      </c>
      <c r="T37" s="56">
        <v>93</v>
      </c>
      <c r="U37" s="57">
        <v>16700543</v>
      </c>
      <c r="V37" s="38">
        <f t="shared" si="30"/>
        <v>282</v>
      </c>
      <c r="W37" s="15">
        <f t="shared" si="31"/>
        <v>54617778</v>
      </c>
      <c r="X37" s="15">
        <v>212</v>
      </c>
      <c r="Y37" s="15">
        <v>40044444</v>
      </c>
      <c r="Z37" s="15">
        <v>70</v>
      </c>
      <c r="AA37" s="16">
        <v>14573334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68" ht="25.15" customHeight="1">
      <c r="A38" s="109"/>
      <c r="B38" s="166"/>
      <c r="C38" s="67" t="s">
        <v>35</v>
      </c>
      <c r="D38" s="61">
        <f t="shared" si="24"/>
        <v>421</v>
      </c>
      <c r="E38" s="56">
        <f t="shared" si="25"/>
        <v>91938052</v>
      </c>
      <c r="F38" s="56">
        <v>323</v>
      </c>
      <c r="G38" s="56">
        <v>72617137</v>
      </c>
      <c r="H38" s="56">
        <v>98</v>
      </c>
      <c r="I38" s="57">
        <v>19320915</v>
      </c>
      <c r="J38" s="38">
        <f t="shared" si="26"/>
        <v>416</v>
      </c>
      <c r="K38" s="15">
        <f t="shared" si="27"/>
        <v>84404444</v>
      </c>
      <c r="L38" s="15">
        <v>318</v>
      </c>
      <c r="M38" s="15">
        <v>64139240</v>
      </c>
      <c r="N38" s="15">
        <v>98</v>
      </c>
      <c r="O38" s="16">
        <v>20265204</v>
      </c>
      <c r="P38" s="61">
        <f t="shared" si="28"/>
        <v>485</v>
      </c>
      <c r="Q38" s="56">
        <f t="shared" si="29"/>
        <v>95663076</v>
      </c>
      <c r="R38" s="56">
        <v>348</v>
      </c>
      <c r="S38" s="56">
        <v>69967503</v>
      </c>
      <c r="T38" s="56">
        <v>137</v>
      </c>
      <c r="U38" s="57">
        <v>25695573</v>
      </c>
      <c r="V38" s="38">
        <f t="shared" si="30"/>
        <v>484</v>
      </c>
      <c r="W38" s="15">
        <f t="shared" si="31"/>
        <v>100175737</v>
      </c>
      <c r="X38" s="15">
        <v>361</v>
      </c>
      <c r="Y38" s="15">
        <v>71992667</v>
      </c>
      <c r="Z38" s="15">
        <v>123</v>
      </c>
      <c r="AA38" s="16">
        <v>28183070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68" ht="25.15" customHeight="1">
      <c r="A39" s="109"/>
      <c r="B39" s="166"/>
      <c r="C39" s="67" t="s">
        <v>36</v>
      </c>
      <c r="D39" s="61">
        <f t="shared" si="24"/>
        <v>439</v>
      </c>
      <c r="E39" s="56">
        <f t="shared" si="25"/>
        <v>102362108</v>
      </c>
      <c r="F39" s="56">
        <v>343</v>
      </c>
      <c r="G39" s="56">
        <v>81070562</v>
      </c>
      <c r="H39" s="56">
        <v>96</v>
      </c>
      <c r="I39" s="57">
        <v>21291546</v>
      </c>
      <c r="J39" s="38">
        <f t="shared" si="26"/>
        <v>359</v>
      </c>
      <c r="K39" s="15">
        <f t="shared" si="27"/>
        <v>85531111</v>
      </c>
      <c r="L39" s="15">
        <v>276</v>
      </c>
      <c r="M39" s="15">
        <v>67752921</v>
      </c>
      <c r="N39" s="15">
        <v>83</v>
      </c>
      <c r="O39" s="16">
        <v>17778190</v>
      </c>
      <c r="P39" s="61">
        <f t="shared" si="28"/>
        <v>430</v>
      </c>
      <c r="Q39" s="56">
        <f t="shared" si="29"/>
        <v>99936754</v>
      </c>
      <c r="R39" s="56">
        <v>307</v>
      </c>
      <c r="S39" s="56">
        <v>76721304</v>
      </c>
      <c r="T39" s="56">
        <v>123</v>
      </c>
      <c r="U39" s="57">
        <v>23215450</v>
      </c>
      <c r="V39" s="38">
        <f t="shared" si="30"/>
        <v>447</v>
      </c>
      <c r="W39" s="15">
        <f t="shared" si="31"/>
        <v>93607657</v>
      </c>
      <c r="X39" s="15">
        <v>327</v>
      </c>
      <c r="Y39" s="15">
        <v>77921329</v>
      </c>
      <c r="Z39" s="15">
        <v>120</v>
      </c>
      <c r="AA39" s="16">
        <v>15686328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68" ht="25.15" customHeight="1">
      <c r="A40" s="109"/>
      <c r="B40" s="166"/>
      <c r="C40" s="67" t="s">
        <v>37</v>
      </c>
      <c r="D40" s="61">
        <f t="shared" si="24"/>
        <v>407</v>
      </c>
      <c r="E40" s="56">
        <f t="shared" si="25"/>
        <v>96346171</v>
      </c>
      <c r="F40" s="56">
        <v>316</v>
      </c>
      <c r="G40" s="56">
        <v>80123273</v>
      </c>
      <c r="H40" s="56">
        <v>91</v>
      </c>
      <c r="I40" s="57">
        <v>16222898</v>
      </c>
      <c r="J40" s="38">
        <f t="shared" si="26"/>
        <v>411</v>
      </c>
      <c r="K40" s="15">
        <f t="shared" si="27"/>
        <v>104287410</v>
      </c>
      <c r="L40" s="15">
        <v>314</v>
      </c>
      <c r="M40" s="15">
        <v>85113676</v>
      </c>
      <c r="N40" s="15">
        <v>97</v>
      </c>
      <c r="O40" s="16">
        <v>19173734</v>
      </c>
      <c r="P40" s="61">
        <f t="shared" si="28"/>
        <v>439</v>
      </c>
      <c r="Q40" s="56">
        <f t="shared" si="29"/>
        <v>101779557</v>
      </c>
      <c r="R40" s="56">
        <v>324</v>
      </c>
      <c r="S40" s="56">
        <v>80758200</v>
      </c>
      <c r="T40" s="56">
        <v>115</v>
      </c>
      <c r="U40" s="57">
        <v>21021357</v>
      </c>
      <c r="V40" s="38">
        <f t="shared" si="30"/>
        <v>482</v>
      </c>
      <c r="W40" s="15">
        <f t="shared" si="31"/>
        <v>119893462</v>
      </c>
      <c r="X40" s="15">
        <v>354</v>
      </c>
      <c r="Y40" s="15">
        <v>96250525</v>
      </c>
      <c r="Z40" s="15">
        <v>128</v>
      </c>
      <c r="AA40" s="16">
        <v>23642937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68" ht="25.15" customHeight="1">
      <c r="A41" s="109"/>
      <c r="B41" s="166"/>
      <c r="C41" s="67" t="s">
        <v>38</v>
      </c>
      <c r="D41" s="61">
        <f t="shared" si="24"/>
        <v>452</v>
      </c>
      <c r="E41" s="56">
        <f t="shared" si="25"/>
        <v>106571140</v>
      </c>
      <c r="F41" s="56">
        <v>334</v>
      </c>
      <c r="G41" s="56">
        <v>80560680</v>
      </c>
      <c r="H41" s="56">
        <v>118</v>
      </c>
      <c r="I41" s="57">
        <v>26010460</v>
      </c>
      <c r="J41" s="38">
        <f t="shared" si="26"/>
        <v>426</v>
      </c>
      <c r="K41" s="15">
        <f t="shared" si="27"/>
        <v>101228708</v>
      </c>
      <c r="L41" s="15">
        <v>330</v>
      </c>
      <c r="M41" s="15">
        <v>84281691</v>
      </c>
      <c r="N41" s="15">
        <v>96</v>
      </c>
      <c r="O41" s="16">
        <v>16947017</v>
      </c>
      <c r="P41" s="61">
        <f t="shared" si="28"/>
        <v>480</v>
      </c>
      <c r="Q41" s="56">
        <f t="shared" si="29"/>
        <v>127975681</v>
      </c>
      <c r="R41" s="56">
        <v>342</v>
      </c>
      <c r="S41" s="56">
        <v>94922849</v>
      </c>
      <c r="T41" s="56">
        <v>138</v>
      </c>
      <c r="U41" s="57">
        <v>33052832</v>
      </c>
      <c r="V41" s="38">
        <f t="shared" si="30"/>
        <v>592</v>
      </c>
      <c r="W41" s="15">
        <f t="shared" si="31"/>
        <v>154908959</v>
      </c>
      <c r="X41" s="15">
        <v>444</v>
      </c>
      <c r="Y41" s="15">
        <v>118188024</v>
      </c>
      <c r="Z41" s="15">
        <v>148</v>
      </c>
      <c r="AA41" s="16">
        <v>36720935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68" ht="25.15" customHeight="1">
      <c r="A42" s="109"/>
      <c r="B42" s="166"/>
      <c r="C42" s="67" t="s">
        <v>39</v>
      </c>
      <c r="D42" s="61">
        <f t="shared" si="24"/>
        <v>562</v>
      </c>
      <c r="E42" s="56">
        <f t="shared" si="25"/>
        <v>147921862</v>
      </c>
      <c r="F42" s="56">
        <v>433</v>
      </c>
      <c r="G42" s="56">
        <v>119954528</v>
      </c>
      <c r="H42" s="56">
        <v>129</v>
      </c>
      <c r="I42" s="57">
        <v>27967334</v>
      </c>
      <c r="J42" s="38">
        <f t="shared" si="26"/>
        <v>548</v>
      </c>
      <c r="K42" s="15">
        <f t="shared" si="27"/>
        <v>155357549</v>
      </c>
      <c r="L42" s="15">
        <v>402</v>
      </c>
      <c r="M42" s="15">
        <v>120196359</v>
      </c>
      <c r="N42" s="15">
        <v>146</v>
      </c>
      <c r="O42" s="16">
        <v>35161190</v>
      </c>
      <c r="P42" s="61">
        <f t="shared" si="28"/>
        <v>628</v>
      </c>
      <c r="Q42" s="56">
        <f t="shared" si="29"/>
        <v>172657347</v>
      </c>
      <c r="R42" s="56">
        <v>476</v>
      </c>
      <c r="S42" s="56">
        <v>140466308</v>
      </c>
      <c r="T42" s="56">
        <v>152</v>
      </c>
      <c r="U42" s="57">
        <v>32191039</v>
      </c>
      <c r="V42" s="38">
        <f t="shared" si="30"/>
        <v>662</v>
      </c>
      <c r="W42" s="15">
        <f t="shared" si="31"/>
        <v>174296122</v>
      </c>
      <c r="X42" s="15">
        <v>483</v>
      </c>
      <c r="Y42" s="15">
        <v>137999155</v>
      </c>
      <c r="Z42" s="15">
        <v>179</v>
      </c>
      <c r="AA42" s="16">
        <v>36296967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68" ht="25.15" customHeight="1">
      <c r="A43" s="109"/>
      <c r="B43" s="166"/>
      <c r="C43" s="67" t="s">
        <v>40</v>
      </c>
      <c r="D43" s="61">
        <f t="shared" si="24"/>
        <v>545</v>
      </c>
      <c r="E43" s="56">
        <f t="shared" si="25"/>
        <v>164675652</v>
      </c>
      <c r="F43" s="56">
        <v>396</v>
      </c>
      <c r="G43" s="56">
        <v>127539729</v>
      </c>
      <c r="H43" s="56">
        <v>149</v>
      </c>
      <c r="I43" s="57">
        <v>37135923</v>
      </c>
      <c r="J43" s="38">
        <f t="shared" si="26"/>
        <v>518</v>
      </c>
      <c r="K43" s="15">
        <f t="shared" si="27"/>
        <v>153735821</v>
      </c>
      <c r="L43" s="15">
        <v>370</v>
      </c>
      <c r="M43" s="15">
        <v>118192361</v>
      </c>
      <c r="N43" s="15">
        <v>148</v>
      </c>
      <c r="O43" s="16">
        <v>35543460</v>
      </c>
      <c r="P43" s="61">
        <f t="shared" si="28"/>
        <v>581</v>
      </c>
      <c r="Q43" s="56">
        <f t="shared" si="29"/>
        <v>172717389</v>
      </c>
      <c r="R43" s="56">
        <v>412</v>
      </c>
      <c r="S43" s="56">
        <v>132935460</v>
      </c>
      <c r="T43" s="56">
        <v>169</v>
      </c>
      <c r="U43" s="57">
        <v>39781929</v>
      </c>
      <c r="V43" s="38">
        <f t="shared" si="30"/>
        <v>589</v>
      </c>
      <c r="W43" s="15">
        <f t="shared" si="31"/>
        <v>179958242</v>
      </c>
      <c r="X43" s="15">
        <v>417</v>
      </c>
      <c r="Y43" s="15">
        <v>132695937</v>
      </c>
      <c r="Z43" s="15">
        <v>172</v>
      </c>
      <c r="AA43" s="16">
        <v>47262305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68" ht="25.15" customHeight="1">
      <c r="A44" s="109"/>
      <c r="B44" s="166"/>
      <c r="C44" s="67" t="s">
        <v>41</v>
      </c>
      <c r="D44" s="61">
        <f t="shared" si="24"/>
        <v>399</v>
      </c>
      <c r="E44" s="56">
        <f t="shared" si="25"/>
        <v>129226975</v>
      </c>
      <c r="F44" s="56">
        <v>282</v>
      </c>
      <c r="G44" s="56">
        <v>98939903</v>
      </c>
      <c r="H44" s="56">
        <v>117</v>
      </c>
      <c r="I44" s="57">
        <v>30287072</v>
      </c>
      <c r="J44" s="38">
        <f t="shared" si="26"/>
        <v>330</v>
      </c>
      <c r="K44" s="15">
        <f t="shared" si="27"/>
        <v>111696498</v>
      </c>
      <c r="L44" s="15">
        <v>239</v>
      </c>
      <c r="M44" s="15">
        <v>87457984</v>
      </c>
      <c r="N44" s="15">
        <v>91</v>
      </c>
      <c r="O44" s="16">
        <v>24238514</v>
      </c>
      <c r="P44" s="61">
        <f t="shared" si="28"/>
        <v>390</v>
      </c>
      <c r="Q44" s="56">
        <f t="shared" si="29"/>
        <v>140228909</v>
      </c>
      <c r="R44" s="56">
        <v>290</v>
      </c>
      <c r="S44" s="56">
        <v>110483790</v>
      </c>
      <c r="T44" s="56">
        <v>100</v>
      </c>
      <c r="U44" s="57">
        <v>29745119</v>
      </c>
      <c r="V44" s="38">
        <f t="shared" si="30"/>
        <v>359</v>
      </c>
      <c r="W44" s="15">
        <f t="shared" si="31"/>
        <v>123519328</v>
      </c>
      <c r="X44" s="15">
        <v>269</v>
      </c>
      <c r="Y44" s="15">
        <v>97385120</v>
      </c>
      <c r="Z44" s="15">
        <v>90</v>
      </c>
      <c r="AA44" s="16">
        <v>26134208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68" ht="25.15" customHeight="1">
      <c r="A45" s="109"/>
      <c r="B45" s="166"/>
      <c r="C45" s="67" t="s">
        <v>42</v>
      </c>
      <c r="D45" s="61">
        <f t="shared" si="24"/>
        <v>144</v>
      </c>
      <c r="E45" s="56">
        <f t="shared" si="25"/>
        <v>53237671</v>
      </c>
      <c r="F45" s="56">
        <v>106</v>
      </c>
      <c r="G45" s="56">
        <v>41986478</v>
      </c>
      <c r="H45" s="56">
        <v>38</v>
      </c>
      <c r="I45" s="57">
        <v>11251193</v>
      </c>
      <c r="J45" s="38">
        <f t="shared" si="26"/>
        <v>142</v>
      </c>
      <c r="K45" s="15">
        <f t="shared" si="27"/>
        <v>48142646</v>
      </c>
      <c r="L45" s="15">
        <v>96</v>
      </c>
      <c r="M45" s="15">
        <v>35013362</v>
      </c>
      <c r="N45" s="15">
        <v>46</v>
      </c>
      <c r="O45" s="16">
        <v>13129284</v>
      </c>
      <c r="P45" s="61">
        <f t="shared" si="28"/>
        <v>143</v>
      </c>
      <c r="Q45" s="56">
        <f t="shared" si="29"/>
        <v>57790595</v>
      </c>
      <c r="R45" s="56">
        <v>107</v>
      </c>
      <c r="S45" s="56">
        <v>47002967</v>
      </c>
      <c r="T45" s="56">
        <v>36</v>
      </c>
      <c r="U45" s="57">
        <v>10787628</v>
      </c>
      <c r="V45" s="38">
        <f t="shared" si="30"/>
        <v>149</v>
      </c>
      <c r="W45" s="15">
        <f t="shared" si="31"/>
        <v>47645791</v>
      </c>
      <c r="X45" s="15">
        <v>121</v>
      </c>
      <c r="Y45" s="15">
        <v>41499560</v>
      </c>
      <c r="Z45" s="15">
        <v>28</v>
      </c>
      <c r="AA45" s="16">
        <v>6146231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68" ht="25.15" customHeight="1" thickBot="1">
      <c r="A46" s="160"/>
      <c r="B46" s="167"/>
      <c r="C46" s="68" t="s">
        <v>43</v>
      </c>
      <c r="D46" s="62">
        <f t="shared" si="24"/>
        <v>69</v>
      </c>
      <c r="E46" s="58">
        <f t="shared" si="25"/>
        <v>16582406</v>
      </c>
      <c r="F46" s="58">
        <f>26+35</f>
        <v>61</v>
      </c>
      <c r="G46" s="58">
        <f>7004399+7870438</f>
        <v>14874837</v>
      </c>
      <c r="H46" s="58">
        <f>6+2</f>
        <v>8</v>
      </c>
      <c r="I46" s="59">
        <f>1454427+253142</f>
        <v>1707569</v>
      </c>
      <c r="J46" s="39">
        <f t="shared" si="26"/>
        <v>83</v>
      </c>
      <c r="K46" s="17">
        <f t="shared" si="27"/>
        <v>28983423</v>
      </c>
      <c r="L46" s="17">
        <f>45+21</f>
        <v>66</v>
      </c>
      <c r="M46" s="17">
        <f>15065751+5784312</f>
        <v>20850063</v>
      </c>
      <c r="N46" s="17">
        <f>11+6</f>
        <v>17</v>
      </c>
      <c r="O46" s="18">
        <f>4893000+3240360</f>
        <v>8133360</v>
      </c>
      <c r="P46" s="62">
        <f t="shared" si="28"/>
        <v>78</v>
      </c>
      <c r="Q46" s="58">
        <f t="shared" si="29"/>
        <v>27296938</v>
      </c>
      <c r="R46" s="58">
        <v>55</v>
      </c>
      <c r="S46" s="58">
        <v>16860988</v>
      </c>
      <c r="T46" s="58">
        <v>23</v>
      </c>
      <c r="U46" s="59">
        <v>10435950</v>
      </c>
      <c r="V46" s="39">
        <f t="shared" si="30"/>
        <v>68</v>
      </c>
      <c r="W46" s="17">
        <f t="shared" si="31"/>
        <v>19087887</v>
      </c>
      <c r="X46" s="17">
        <v>58</v>
      </c>
      <c r="Y46" s="17">
        <v>16399692</v>
      </c>
      <c r="Z46" s="17">
        <v>10</v>
      </c>
      <c r="AA46" s="18">
        <v>2688195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68" s="12" customFormat="1" ht="20.45" customHeight="1">
      <c r="A47" s="6"/>
      <c r="B47" s="6"/>
      <c r="C47" s="6"/>
      <c r="D47" s="165" t="s">
        <v>122</v>
      </c>
      <c r="E47" s="165"/>
      <c r="F47" s="165"/>
      <c r="G47" s="165"/>
      <c r="H47" s="165"/>
      <c r="I47" s="165"/>
      <c r="J47" s="165" t="s">
        <v>122</v>
      </c>
      <c r="K47" s="165"/>
      <c r="L47" s="165"/>
      <c r="M47" s="165"/>
      <c r="N47" s="165"/>
      <c r="O47" s="165"/>
      <c r="U47" s="6"/>
      <c r="AB47" s="6"/>
      <c r="AI47" s="6"/>
      <c r="AQ47" s="6"/>
      <c r="BP47" s="6"/>
    </row>
    <row r="49" spans="1:27">
      <c r="D49" s="5"/>
      <c r="E49" s="5"/>
      <c r="J49" s="5"/>
      <c r="K49" s="5"/>
      <c r="P49" s="5"/>
      <c r="Q49" s="5"/>
      <c r="V49" s="5"/>
      <c r="W49" s="5"/>
    </row>
    <row r="50" spans="1:27">
      <c r="A50" s="4" t="s">
        <v>25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16.5">
      <c r="C51" s="7"/>
    </row>
  </sheetData>
  <mergeCells count="28">
    <mergeCell ref="J47:O47"/>
    <mergeCell ref="D47:I47"/>
    <mergeCell ref="A34:A46"/>
    <mergeCell ref="B34:B46"/>
    <mergeCell ref="A3:A5"/>
    <mergeCell ref="B3:C5"/>
    <mergeCell ref="A6:A33"/>
    <mergeCell ref="B6:B33"/>
    <mergeCell ref="D3:I3"/>
    <mergeCell ref="J3:O3"/>
    <mergeCell ref="P3:U3"/>
    <mergeCell ref="V3:AA3"/>
    <mergeCell ref="D1:I1"/>
    <mergeCell ref="J1:O1"/>
    <mergeCell ref="P1:U1"/>
    <mergeCell ref="V1:AA1"/>
    <mergeCell ref="V4:W4"/>
    <mergeCell ref="X4:Y4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headerFooter alignWithMargins="0"/>
  <rowBreaks count="1" manualBreakCount="1">
    <brk id="33" max="16383" man="1"/>
  </rowBreaks>
  <colBreaks count="3" manualBreakCount="3">
    <brk id="9" max="1048575" man="1"/>
    <brk id="15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9</vt:i4>
      </vt:variant>
    </vt:vector>
  </HeadingPairs>
  <TitlesOfParts>
    <vt:vector size="15" baseType="lpstr">
      <vt:lpstr>111年5至12月~112年職保</vt:lpstr>
      <vt:lpstr>111年1至4月勞保</vt:lpstr>
      <vt:lpstr>104年~110年</vt:lpstr>
      <vt:lpstr>102年~103年</vt:lpstr>
      <vt:lpstr>100年~101年</vt:lpstr>
      <vt:lpstr>96年~99年</vt:lpstr>
      <vt:lpstr>'100年~101年'!Print_Area</vt:lpstr>
      <vt:lpstr>'102年~103年'!Print_Area</vt:lpstr>
      <vt:lpstr>'96年~99年'!Print_Area</vt:lpstr>
      <vt:lpstr>'100年~101年'!Print_Titles</vt:lpstr>
      <vt:lpstr>'102年~103年'!Print_Titles</vt:lpstr>
      <vt:lpstr>'104年~110年'!Print_Titles</vt:lpstr>
      <vt:lpstr>'111年1至4月勞保'!Print_Titles</vt:lpstr>
      <vt:lpstr>'111年5至12月~112年職保'!Print_Titles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2021-03-11T06:20:17Z</dcterms:created>
  <dcterms:modified xsi:type="dcterms:W3CDTF">2024-03-07T01:41:57Z</dcterms:modified>
</cp:coreProperties>
</file>