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codeName="ThisWorkbook" defaultThemeVersion="124226"/>
  <xr:revisionPtr revIDLastSave="0" documentId="13_ncr:1_{78D95A2A-F62F-4CF2-9307-5145E78769D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14年" sheetId="5" r:id="rId1"/>
    <sheet name="113年" sheetId="4" r:id="rId2"/>
  </sheets>
  <definedNames>
    <definedName name="_xlnm.Print_Titles" localSheetId="1">'113年'!$A:$A,'113年'!$1:$5</definedName>
    <definedName name="_xlnm.Print_Titles" localSheetId="0">'114年'!$A:$A,'114年'!$1:$5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6" i="5" l="1"/>
  <c r="E6" i="5"/>
  <c r="J6" i="5"/>
  <c r="G6" i="5"/>
  <c r="D25" i="5"/>
  <c r="C25" i="5"/>
  <c r="B25" i="5"/>
  <c r="D24" i="5"/>
  <c r="C24" i="5"/>
  <c r="B24" i="5"/>
  <c r="D23" i="5"/>
  <c r="C23" i="5"/>
  <c r="B23" i="5"/>
  <c r="D22" i="5"/>
  <c r="C22" i="5"/>
  <c r="B22" i="5"/>
  <c r="D21" i="5"/>
  <c r="C21" i="5"/>
  <c r="B21" i="5"/>
  <c r="D20" i="5"/>
  <c r="C20" i="5"/>
  <c r="B20" i="5"/>
  <c r="D19" i="5"/>
  <c r="C19" i="5"/>
  <c r="B19" i="5"/>
  <c r="D18" i="5"/>
  <c r="C18" i="5"/>
  <c r="B18" i="5"/>
  <c r="D17" i="5"/>
  <c r="C17" i="5"/>
  <c r="B17" i="5"/>
  <c r="D16" i="5"/>
  <c r="C16" i="5"/>
  <c r="B16" i="5"/>
  <c r="D15" i="5"/>
  <c r="C15" i="5"/>
  <c r="B15" i="5"/>
  <c r="D14" i="5"/>
  <c r="C14" i="5"/>
  <c r="B14" i="5"/>
  <c r="D13" i="5"/>
  <c r="C13" i="5"/>
  <c r="B13" i="5"/>
  <c r="D12" i="5"/>
  <c r="C12" i="5"/>
  <c r="B12" i="5"/>
  <c r="D11" i="5"/>
  <c r="C11" i="5"/>
  <c r="B11" i="5"/>
  <c r="D10" i="5"/>
  <c r="C10" i="5"/>
  <c r="B10" i="5"/>
  <c r="D9" i="5"/>
  <c r="C9" i="5"/>
  <c r="B9" i="5"/>
  <c r="D8" i="5"/>
  <c r="C8" i="5"/>
  <c r="B8" i="5"/>
  <c r="D7" i="5"/>
  <c r="C7" i="5"/>
  <c r="B7" i="5"/>
  <c r="I6" i="5"/>
  <c r="F6" i="5"/>
  <c r="D6" i="4"/>
  <c r="B6" i="4"/>
  <c r="J6" i="4"/>
  <c r="H6" i="4"/>
  <c r="G6" i="4"/>
  <c r="E6" i="4"/>
  <c r="B6" i="5" l="1"/>
  <c r="D6" i="5"/>
  <c r="C6" i="5"/>
  <c r="I6" i="4"/>
  <c r="F6" i="4"/>
  <c r="D25" i="4" l="1"/>
  <c r="C25" i="4"/>
  <c r="B25" i="4"/>
  <c r="D24" i="4"/>
  <c r="C24" i="4"/>
  <c r="B24" i="4"/>
  <c r="D23" i="4"/>
  <c r="C23" i="4"/>
  <c r="B23" i="4"/>
  <c r="D22" i="4"/>
  <c r="C22" i="4"/>
  <c r="B22" i="4"/>
  <c r="D21" i="4"/>
  <c r="C21" i="4"/>
  <c r="B21" i="4"/>
  <c r="D20" i="4"/>
  <c r="C20" i="4"/>
  <c r="B20" i="4"/>
  <c r="D19" i="4"/>
  <c r="C19" i="4"/>
  <c r="B19" i="4"/>
  <c r="D18" i="4"/>
  <c r="C18" i="4"/>
  <c r="B18" i="4"/>
  <c r="D17" i="4"/>
  <c r="C17" i="4"/>
  <c r="B17" i="4"/>
  <c r="D16" i="4"/>
  <c r="C16" i="4"/>
  <c r="B16" i="4"/>
  <c r="D15" i="4"/>
  <c r="C15" i="4"/>
  <c r="B15" i="4"/>
  <c r="D14" i="4"/>
  <c r="C14" i="4"/>
  <c r="B14" i="4"/>
  <c r="D13" i="4"/>
  <c r="C13" i="4"/>
  <c r="B13" i="4"/>
  <c r="D12" i="4"/>
  <c r="C12" i="4"/>
  <c r="B12" i="4"/>
  <c r="D11" i="4"/>
  <c r="C11" i="4"/>
  <c r="B11" i="4"/>
  <c r="D10" i="4"/>
  <c r="C10" i="4"/>
  <c r="B10" i="4"/>
  <c r="D9" i="4"/>
  <c r="C9" i="4"/>
  <c r="B9" i="4"/>
  <c r="D8" i="4"/>
  <c r="C8" i="4"/>
  <c r="B8" i="4"/>
  <c r="D7" i="4"/>
  <c r="C7" i="4"/>
  <c r="B7" i="4"/>
  <c r="C6" i="4" l="1"/>
</calcChain>
</file>

<file path=xl/sharedStrings.xml><?xml version="1.0" encoding="utf-8"?>
<sst xmlns="http://schemas.openxmlformats.org/spreadsheetml/2006/main" count="74" uniqueCount="32">
  <si>
    <r>
      <rPr>
        <sz val="12"/>
        <rFont val="標楷體"/>
        <family val="4"/>
        <charset val="136"/>
      </rPr>
      <t>男</t>
    </r>
  </si>
  <si>
    <r>
      <rPr>
        <sz val="12"/>
        <rFont val="標楷體"/>
        <family val="4"/>
        <charset val="136"/>
      </rPr>
      <t>女</t>
    </r>
  </si>
  <si>
    <r>
      <rPr>
        <sz val="12"/>
        <rFont val="標楷體"/>
        <family val="4"/>
        <charset val="136"/>
      </rPr>
      <t>金額</t>
    </r>
  </si>
  <si>
    <r>
      <t>113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</si>
  <si>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項目別</t>
    </r>
    <phoneticPr fontId="2" type="noConversion"/>
  </si>
  <si>
    <r>
      <rPr>
        <sz val="12"/>
        <rFont val="標楷體"/>
        <family val="4"/>
        <charset val="136"/>
      </rPr>
      <t>首發</t>
    </r>
    <phoneticPr fontId="5" type="noConversion"/>
  </si>
  <si>
    <t>單位：人、元</t>
    <phoneticPr fontId="5" type="noConversion"/>
  </si>
  <si>
    <r>
      <rPr>
        <sz val="12"/>
        <rFont val="標楷體"/>
        <family val="4"/>
        <charset val="136"/>
      </rPr>
      <t>製造業</t>
    </r>
  </si>
  <si>
    <r>
      <rPr>
        <sz val="12"/>
        <rFont val="標楷體"/>
        <family val="4"/>
        <charset val="136"/>
      </rPr>
      <t>營建工程業</t>
    </r>
    <phoneticPr fontId="5" type="noConversion"/>
  </si>
  <si>
    <r>
      <rPr>
        <sz val="12"/>
        <rFont val="標楷體"/>
        <family val="4"/>
        <charset val="136"/>
      </rPr>
      <t>批發及零售業</t>
    </r>
    <phoneticPr fontId="4" type="noConversion"/>
  </si>
  <si>
    <r>
      <rPr>
        <sz val="12"/>
        <rFont val="標楷體"/>
        <family val="4"/>
        <charset val="136"/>
      </rPr>
      <t>運輸及倉儲業</t>
    </r>
    <phoneticPr fontId="4" type="noConversion"/>
  </si>
  <si>
    <r>
      <rPr>
        <sz val="12"/>
        <rFont val="標楷體"/>
        <family val="4"/>
        <charset val="136"/>
      </rPr>
      <t>住宿及餐飲業</t>
    </r>
    <phoneticPr fontId="4" type="noConversion"/>
  </si>
  <si>
    <r>
      <rPr>
        <sz val="12"/>
        <rFont val="標楷體"/>
        <family val="4"/>
        <charset val="136"/>
      </rPr>
      <t>金融及保險業</t>
    </r>
    <phoneticPr fontId="4" type="noConversion"/>
  </si>
  <si>
    <r>
      <rPr>
        <sz val="12"/>
        <rFont val="標楷體"/>
        <family val="4"/>
        <charset val="136"/>
      </rPr>
      <t>不動產業</t>
    </r>
  </si>
  <si>
    <r>
      <rPr>
        <sz val="12"/>
        <rFont val="標楷體"/>
        <family val="4"/>
        <charset val="136"/>
      </rPr>
      <t>支援服務業</t>
    </r>
  </si>
  <si>
    <r>
      <rPr>
        <sz val="12"/>
        <rFont val="標楷體"/>
        <family val="4"/>
        <charset val="136"/>
      </rPr>
      <t>教育業</t>
    </r>
    <phoneticPr fontId="5" type="noConversion"/>
  </si>
  <si>
    <r>
      <rPr>
        <sz val="12"/>
        <rFont val="標楷體"/>
        <family val="4"/>
        <charset val="136"/>
      </rPr>
      <t>醫療保健及社會工作服務業</t>
    </r>
    <phoneticPr fontId="4" type="noConversion"/>
  </si>
  <si>
    <r>
      <rPr>
        <sz val="12"/>
        <rFont val="標楷體"/>
        <family val="4"/>
        <charset val="136"/>
      </rPr>
      <t>其他服務業</t>
    </r>
  </si>
  <si>
    <t>勞工保險失能年金給付人數、金額及首發人數－按性別及行業分</t>
    <phoneticPr fontId="2" type="noConversion"/>
  </si>
  <si>
    <r>
      <rPr>
        <sz val="12"/>
        <rFont val="標楷體"/>
        <family val="4"/>
        <charset val="136"/>
      </rPr>
      <t>人數</t>
    </r>
    <r>
      <rPr>
        <sz val="12"/>
        <rFont val="Times New Roman"/>
        <family val="1"/>
      </rPr>
      <t xml:space="preserve"> (</t>
    </r>
    <r>
      <rPr>
        <sz val="12"/>
        <rFont val="標楷體"/>
        <family val="4"/>
        <charset val="136"/>
      </rPr>
      <t>年底</t>
    </r>
    <r>
      <rPr>
        <sz val="12"/>
        <rFont val="Times New Roman"/>
        <family val="1"/>
      </rPr>
      <t>)</t>
    </r>
    <phoneticPr fontId="5" type="noConversion"/>
  </si>
  <si>
    <r>
      <rPr>
        <sz val="12"/>
        <rFont val="標楷體"/>
        <family val="4"/>
        <charset val="136"/>
      </rPr>
      <t>總計</t>
    </r>
    <phoneticPr fontId="5" type="noConversion"/>
  </si>
  <si>
    <t>農、林、漁、牧業</t>
    <phoneticPr fontId="4" type="noConversion"/>
  </si>
  <si>
    <t>礦業及土石採取業</t>
    <phoneticPr fontId="4" type="noConversion"/>
  </si>
  <si>
    <t>電力及燃氣供應業</t>
    <phoneticPr fontId="4" type="noConversion"/>
  </si>
  <si>
    <t>用水供應及污染整治業</t>
    <phoneticPr fontId="4" type="noConversion"/>
  </si>
  <si>
    <t>出版影音及資通訊業</t>
    <phoneticPr fontId="4" type="noConversion"/>
  </si>
  <si>
    <t>專業科學及技術服務業</t>
    <phoneticPr fontId="4" type="noConversion"/>
  </si>
  <si>
    <t>公共行政及國防；強制性社會安全</t>
    <phoneticPr fontId="4" type="noConversion"/>
  </si>
  <si>
    <t>藝術娛樂及休閒服務業</t>
    <phoneticPr fontId="4" type="noConversion"/>
  </si>
  <si>
    <t>總　　計</t>
    <phoneticPr fontId="5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</si>
  <si>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標楷體"/>
        <family val="4"/>
        <charset val="136"/>
      </rPr>
      <t>本表含「國併勞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國保被保險人請領國保身障年金具有勞保年資者，依勞保給付標準支應
　　　之資料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」，首發則不含國併勞；國併勞無行業分類，故細項加總容與總計不合。
　　</t>
    </r>
    <r>
      <rPr>
        <sz val="12"/>
        <rFont val="Times New Roman"/>
        <family val="1"/>
      </rPr>
      <t xml:space="preserve">2. </t>
    </r>
    <r>
      <rPr>
        <sz val="12"/>
        <rFont val="標楷體"/>
        <family val="4"/>
        <charset val="136"/>
      </rPr>
      <t>年金給付年度核付人數採年底數，首發則為全年累計數。
　　</t>
    </r>
    <r>
      <rPr>
        <sz val="12"/>
        <rFont val="Times New Roman"/>
        <family val="1"/>
      </rPr>
      <t xml:space="preserve">3. </t>
    </r>
    <r>
      <rPr>
        <sz val="12"/>
        <rFont val="標楷體"/>
        <family val="4"/>
        <charset val="136"/>
      </rPr>
      <t>行業別係依「行業統計分類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11</t>
    </r>
    <r>
      <rPr>
        <sz val="12"/>
        <rFont val="標楷體"/>
        <family val="4"/>
        <charset val="136"/>
      </rPr>
      <t>次修正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」編製。</t>
    </r>
    <phoneticPr fontId="5" type="noConversion"/>
  </si>
  <si>
    <r>
      <t>114</t>
    </r>
    <r>
      <rPr>
        <sz val="12"/>
        <rFont val="標楷體"/>
        <family val="4"/>
        <charset val="136"/>
      </rPr>
      <t>年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</si>
</sst>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\ #,###;&quot;-&quot;;_-@"/>
  </numFmts>
  <fonts count="11" x14ac:knownFonts="1"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9"/>
      <name val="細明體"/>
      <family val="3"/>
      <charset val="136"/>
    </font>
    <font>
      <b/>
      <sz val="12"/>
      <name val="標楷體"/>
      <family val="4"/>
      <charset val="136"/>
    </font>
    <font>
      <b/>
      <sz val="14"/>
      <name val="標楷體"/>
      <family val="4"/>
      <charset val="136"/>
    </font>
    <font>
      <sz val="9"/>
      <name val="新細明體"/>
      <family val="1"/>
      <charset val="136"/>
    </font>
    <font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sz val="12"/>
      <name val="Times New Roman"/>
      <family val="4"/>
      <charset val="13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176" fontId="7" fillId="0" borderId="0" xfId="0" applyNumberFormat="1" applyFont="1" applyFill="1" applyBorder="1" applyAlignment="1">
      <alignment vertical="center"/>
    </xf>
    <xf numFmtId="176" fontId="8" fillId="0" borderId="0" xfId="0" applyNumberFormat="1" applyFont="1" applyFill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176" fontId="8" fillId="0" borderId="9" xfId="0" applyNumberFormat="1" applyFont="1" applyFill="1" applyBorder="1" applyAlignment="1">
      <alignment vertical="center"/>
    </xf>
    <xf numFmtId="0" fontId="9" fillId="0" borderId="7" xfId="0" applyFont="1" applyBorder="1" applyAlignment="1">
      <alignment vertical="center" wrapText="1"/>
    </xf>
    <xf numFmtId="0" fontId="9" fillId="0" borderId="6" xfId="0" applyFont="1" applyBorder="1" applyAlignment="1">
      <alignment vertical="center" wrapText="1"/>
    </xf>
    <xf numFmtId="0" fontId="3" fillId="0" borderId="8" xfId="0" applyFont="1" applyBorder="1" applyAlignment="1">
      <alignment vertical="center"/>
    </xf>
    <xf numFmtId="0" fontId="1" fillId="0" borderId="7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10" xfId="0" applyFont="1" applyBorder="1" applyAlignment="1">
      <alignment vertical="top" wrapText="1"/>
    </xf>
    <xf numFmtId="0" fontId="9" fillId="0" borderId="10" xfId="0" applyFont="1" applyBorder="1" applyAlignment="1">
      <alignment vertical="top" wrapText="1"/>
    </xf>
    <xf numFmtId="0" fontId="9" fillId="0" borderId="10" xfId="0" applyFont="1" applyBorder="1" applyAlignment="1">
      <alignment wrapText="1"/>
    </xf>
    <xf numFmtId="0" fontId="6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wrapText="1"/>
    </xf>
    <xf numFmtId="0" fontId="9" fillId="0" borderId="4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0" fillId="0" borderId="9" xfId="0" applyBorder="1" applyAlignment="1">
      <alignment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571A7B-FD47-4E15-B9AA-3C0E9BE4BAE0}">
  <dimension ref="A1:J26"/>
  <sheetViews>
    <sheetView tabSelected="1" view="pageBreakPreview" zoomScale="80" zoomScaleNormal="100" zoomScaleSheetLayoutView="80" workbookViewId="0">
      <pane xSplit="1" ySplit="5" topLeftCell="B6" activePane="bottomRight" state="frozen"/>
      <selection sqref="A1:J1"/>
      <selection pane="topRight" sqref="A1:J1"/>
      <selection pane="bottomLeft" sqref="A1:J1"/>
      <selection pane="bottomRight" activeCell="A2" sqref="A2"/>
    </sheetView>
  </sheetViews>
  <sheetFormatPr defaultColWidth="9" defaultRowHeight="15" x14ac:dyDescent="0.25"/>
  <cols>
    <col min="1" max="1" width="13.875" style="1" bestFit="1" customWidth="1"/>
    <col min="2" max="2" width="7.125" style="2" bestFit="1" customWidth="1"/>
    <col min="3" max="3" width="6.5" style="2" customWidth="1"/>
    <col min="4" max="4" width="12.875" style="2" customWidth="1"/>
    <col min="5" max="5" width="7.125" style="2" bestFit="1" customWidth="1"/>
    <col min="6" max="6" width="6.5" style="2" customWidth="1"/>
    <col min="7" max="7" width="12.875" style="2" customWidth="1"/>
    <col min="8" max="8" width="7.125" style="2" bestFit="1" customWidth="1"/>
    <col min="9" max="9" width="6.5" style="2" customWidth="1"/>
    <col min="10" max="10" width="14.375" style="2" customWidth="1"/>
    <col min="11" max="16384" width="9" style="2"/>
  </cols>
  <sheetData>
    <row r="1" spans="1:10" ht="25.9" customHeight="1" x14ac:dyDescent="0.25">
      <c r="A1" s="17" t="s">
        <v>18</v>
      </c>
      <c r="B1" s="18"/>
      <c r="C1" s="18"/>
      <c r="D1" s="18"/>
      <c r="E1" s="18"/>
      <c r="F1" s="18"/>
      <c r="G1" s="18"/>
      <c r="H1" s="18"/>
      <c r="I1" s="18"/>
      <c r="J1" s="18"/>
    </row>
    <row r="2" spans="1:10" ht="18" customHeight="1" x14ac:dyDescent="0.25">
      <c r="B2" s="29" t="s">
        <v>31</v>
      </c>
      <c r="C2" s="30"/>
      <c r="D2" s="30"/>
      <c r="E2" s="30"/>
      <c r="F2" s="30"/>
      <c r="G2" s="30"/>
      <c r="H2" s="30"/>
      <c r="I2" s="30"/>
      <c r="J2" s="8" t="s">
        <v>6</v>
      </c>
    </row>
    <row r="3" spans="1:10" s="1" customFormat="1" ht="20.45" customHeight="1" x14ac:dyDescent="0.25">
      <c r="A3" s="22" t="s">
        <v>4</v>
      </c>
      <c r="B3" s="24" t="s">
        <v>20</v>
      </c>
      <c r="C3" s="25"/>
      <c r="D3" s="25"/>
      <c r="E3" s="26" t="s">
        <v>0</v>
      </c>
      <c r="F3" s="26"/>
      <c r="G3" s="26"/>
      <c r="H3" s="26" t="s">
        <v>1</v>
      </c>
      <c r="I3" s="26"/>
      <c r="J3" s="27"/>
    </row>
    <row r="4" spans="1:10" ht="21" customHeight="1" x14ac:dyDescent="0.25">
      <c r="A4" s="23"/>
      <c r="B4" s="28" t="s">
        <v>19</v>
      </c>
      <c r="C4" s="25"/>
      <c r="D4" s="26" t="s">
        <v>2</v>
      </c>
      <c r="E4" s="28" t="s">
        <v>19</v>
      </c>
      <c r="F4" s="25"/>
      <c r="G4" s="26" t="s">
        <v>2</v>
      </c>
      <c r="H4" s="28" t="s">
        <v>19</v>
      </c>
      <c r="I4" s="25"/>
      <c r="J4" s="27" t="s">
        <v>2</v>
      </c>
    </row>
    <row r="5" spans="1:10" ht="17.45" customHeight="1" x14ac:dyDescent="0.25">
      <c r="A5" s="23"/>
      <c r="B5" s="3"/>
      <c r="C5" s="15" t="s">
        <v>5</v>
      </c>
      <c r="D5" s="26"/>
      <c r="E5" s="4"/>
      <c r="F5" s="15" t="s">
        <v>5</v>
      </c>
      <c r="G5" s="26"/>
      <c r="H5" s="4"/>
      <c r="I5" s="15" t="s">
        <v>5</v>
      </c>
      <c r="J5" s="27"/>
    </row>
    <row r="6" spans="1:10" ht="24" customHeight="1" x14ac:dyDescent="0.25">
      <c r="A6" s="13" t="s">
        <v>29</v>
      </c>
      <c r="B6" s="5">
        <f>SUM(B7:B25)+(1922)</f>
        <v>5435</v>
      </c>
      <c r="C6" s="5">
        <f t="shared" ref="C6:I6" si="0">SUM(C7:C25)</f>
        <v>365</v>
      </c>
      <c r="D6" s="5">
        <f>SUM(D7:D25)+(121420287)</f>
        <v>748592958</v>
      </c>
      <c r="E6" s="5">
        <f>SUM(E7:E25)+(1259)</f>
        <v>3590</v>
      </c>
      <c r="F6" s="5">
        <f t="shared" si="0"/>
        <v>258</v>
      </c>
      <c r="G6" s="5">
        <f>SUM(G7:G25)+(85132271)</f>
        <v>518717981</v>
      </c>
      <c r="H6" s="5">
        <f>SUM(H7:H25)+(663)</f>
        <v>1845</v>
      </c>
      <c r="I6" s="5">
        <f t="shared" si="0"/>
        <v>107</v>
      </c>
      <c r="J6" s="5">
        <f>SUM(J7:J25)+(36288016)</f>
        <v>229874977</v>
      </c>
    </row>
    <row r="7" spans="1:10" ht="33" x14ac:dyDescent="0.25">
      <c r="A7" s="14" t="s">
        <v>21</v>
      </c>
      <c r="B7" s="6">
        <f>E7+H7</f>
        <v>119</v>
      </c>
      <c r="C7" s="6">
        <f t="shared" ref="C7:D25" si="1">F7+I7</f>
        <v>14</v>
      </c>
      <c r="D7" s="6">
        <f t="shared" si="1"/>
        <v>18690917</v>
      </c>
      <c r="E7" s="6">
        <v>67</v>
      </c>
      <c r="F7" s="6">
        <v>11</v>
      </c>
      <c r="G7" s="6">
        <v>11649069</v>
      </c>
      <c r="H7" s="6">
        <v>52</v>
      </c>
      <c r="I7" s="6">
        <v>3</v>
      </c>
      <c r="J7" s="6">
        <v>7041848</v>
      </c>
    </row>
    <row r="8" spans="1:10" ht="33" x14ac:dyDescent="0.25">
      <c r="A8" s="14" t="s">
        <v>22</v>
      </c>
      <c r="B8" s="6">
        <f t="shared" ref="B8:B25" si="2">E8+H8</f>
        <v>1</v>
      </c>
      <c r="C8" s="6">
        <f t="shared" si="1"/>
        <v>0</v>
      </c>
      <c r="D8" s="6">
        <f t="shared" si="1"/>
        <v>315717</v>
      </c>
      <c r="E8" s="6">
        <v>0</v>
      </c>
      <c r="F8" s="6">
        <v>0</v>
      </c>
      <c r="G8" s="6">
        <v>0</v>
      </c>
      <c r="H8" s="6">
        <v>1</v>
      </c>
      <c r="I8" s="6">
        <v>0</v>
      </c>
      <c r="J8" s="6">
        <v>315717</v>
      </c>
    </row>
    <row r="9" spans="1:10" ht="24" customHeight="1" x14ac:dyDescent="0.25">
      <c r="A9" s="11" t="s">
        <v>7</v>
      </c>
      <c r="B9" s="6">
        <f t="shared" si="2"/>
        <v>1007</v>
      </c>
      <c r="C9" s="6">
        <f t="shared" si="1"/>
        <v>102</v>
      </c>
      <c r="D9" s="6">
        <f t="shared" si="1"/>
        <v>190145294</v>
      </c>
      <c r="E9" s="6">
        <v>690</v>
      </c>
      <c r="F9" s="6">
        <v>73</v>
      </c>
      <c r="G9" s="6">
        <v>137808267</v>
      </c>
      <c r="H9" s="6">
        <v>317</v>
      </c>
      <c r="I9" s="6">
        <v>29</v>
      </c>
      <c r="J9" s="6">
        <v>52337027</v>
      </c>
    </row>
    <row r="10" spans="1:10" ht="33" x14ac:dyDescent="0.25">
      <c r="A10" s="14" t="s">
        <v>23</v>
      </c>
      <c r="B10" s="6">
        <f t="shared" si="2"/>
        <v>21</v>
      </c>
      <c r="C10" s="6">
        <f t="shared" si="1"/>
        <v>2</v>
      </c>
      <c r="D10" s="6">
        <f t="shared" si="1"/>
        <v>6431771</v>
      </c>
      <c r="E10" s="6">
        <v>15</v>
      </c>
      <c r="F10" s="6">
        <v>2</v>
      </c>
      <c r="G10" s="6">
        <v>5108267</v>
      </c>
      <c r="H10" s="6">
        <v>6</v>
      </c>
      <c r="I10" s="6">
        <v>0</v>
      </c>
      <c r="J10" s="6">
        <v>1323504</v>
      </c>
    </row>
    <row r="11" spans="1:10" ht="33" x14ac:dyDescent="0.25">
      <c r="A11" s="14" t="s">
        <v>24</v>
      </c>
      <c r="B11" s="6">
        <f t="shared" si="2"/>
        <v>19</v>
      </c>
      <c r="C11" s="6">
        <f t="shared" si="1"/>
        <v>3</v>
      </c>
      <c r="D11" s="6">
        <f t="shared" si="1"/>
        <v>3266759</v>
      </c>
      <c r="E11" s="6">
        <v>17</v>
      </c>
      <c r="F11" s="6">
        <v>2</v>
      </c>
      <c r="G11" s="6">
        <v>2927651</v>
      </c>
      <c r="H11" s="6">
        <v>2</v>
      </c>
      <c r="I11" s="6">
        <v>1</v>
      </c>
      <c r="J11" s="6">
        <v>339108</v>
      </c>
    </row>
    <row r="12" spans="1:10" ht="24" customHeight="1" x14ac:dyDescent="0.25">
      <c r="A12" s="11" t="s">
        <v>8</v>
      </c>
      <c r="B12" s="6">
        <f t="shared" si="2"/>
        <v>346</v>
      </c>
      <c r="C12" s="6">
        <f t="shared" si="1"/>
        <v>45</v>
      </c>
      <c r="D12" s="6">
        <f t="shared" si="1"/>
        <v>60095446</v>
      </c>
      <c r="E12" s="6">
        <v>268</v>
      </c>
      <c r="F12" s="6">
        <v>36</v>
      </c>
      <c r="G12" s="6">
        <v>46846934</v>
      </c>
      <c r="H12" s="6">
        <v>78</v>
      </c>
      <c r="I12" s="6">
        <v>9</v>
      </c>
      <c r="J12" s="6">
        <v>13248512</v>
      </c>
    </row>
    <row r="13" spans="1:10" ht="24" customHeight="1" x14ac:dyDescent="0.25">
      <c r="A13" s="11" t="s">
        <v>9</v>
      </c>
      <c r="B13" s="6">
        <f t="shared" si="2"/>
        <v>538</v>
      </c>
      <c r="C13" s="6">
        <f t="shared" si="1"/>
        <v>47</v>
      </c>
      <c r="D13" s="6">
        <f t="shared" si="1"/>
        <v>96748631</v>
      </c>
      <c r="E13" s="6">
        <v>355</v>
      </c>
      <c r="F13" s="6">
        <v>28</v>
      </c>
      <c r="G13" s="6">
        <v>65371359</v>
      </c>
      <c r="H13" s="6">
        <v>183</v>
      </c>
      <c r="I13" s="6">
        <v>19</v>
      </c>
      <c r="J13" s="6">
        <v>31377272</v>
      </c>
    </row>
    <row r="14" spans="1:10" ht="24" customHeight="1" x14ac:dyDescent="0.25">
      <c r="A14" s="11" t="s">
        <v>10</v>
      </c>
      <c r="B14" s="6">
        <f t="shared" si="2"/>
        <v>194</v>
      </c>
      <c r="C14" s="6">
        <f t="shared" si="1"/>
        <v>22</v>
      </c>
      <c r="D14" s="6">
        <f t="shared" si="1"/>
        <v>36427358</v>
      </c>
      <c r="E14" s="6">
        <v>153</v>
      </c>
      <c r="F14" s="6">
        <v>18</v>
      </c>
      <c r="G14" s="6">
        <v>28981692</v>
      </c>
      <c r="H14" s="6">
        <v>41</v>
      </c>
      <c r="I14" s="6">
        <v>4</v>
      </c>
      <c r="J14" s="6">
        <v>7445666</v>
      </c>
    </row>
    <row r="15" spans="1:10" ht="24" customHeight="1" x14ac:dyDescent="0.25">
      <c r="A15" s="11" t="s">
        <v>11</v>
      </c>
      <c r="B15" s="6">
        <f t="shared" si="2"/>
        <v>150</v>
      </c>
      <c r="C15" s="6">
        <f t="shared" si="1"/>
        <v>23</v>
      </c>
      <c r="D15" s="6">
        <f t="shared" si="1"/>
        <v>18150102</v>
      </c>
      <c r="E15" s="6">
        <v>87</v>
      </c>
      <c r="F15" s="6">
        <v>18</v>
      </c>
      <c r="G15" s="6">
        <v>10153394</v>
      </c>
      <c r="H15" s="6">
        <v>63</v>
      </c>
      <c r="I15" s="6">
        <v>5</v>
      </c>
      <c r="J15" s="6">
        <v>7996708</v>
      </c>
    </row>
    <row r="16" spans="1:10" ht="33" x14ac:dyDescent="0.25">
      <c r="A16" s="14" t="s">
        <v>25</v>
      </c>
      <c r="B16" s="6">
        <f t="shared" si="2"/>
        <v>66</v>
      </c>
      <c r="C16" s="6">
        <f t="shared" si="1"/>
        <v>6</v>
      </c>
      <c r="D16" s="6">
        <f t="shared" si="1"/>
        <v>13979966</v>
      </c>
      <c r="E16" s="6">
        <v>49</v>
      </c>
      <c r="F16" s="6">
        <v>6</v>
      </c>
      <c r="G16" s="6">
        <v>10742990</v>
      </c>
      <c r="H16" s="6">
        <v>17</v>
      </c>
      <c r="I16" s="6">
        <v>0</v>
      </c>
      <c r="J16" s="6">
        <v>3236976</v>
      </c>
    </row>
    <row r="17" spans="1:10" ht="24" customHeight="1" x14ac:dyDescent="0.25">
      <c r="A17" s="11" t="s">
        <v>12</v>
      </c>
      <c r="B17" s="6">
        <f t="shared" si="2"/>
        <v>97</v>
      </c>
      <c r="C17" s="6">
        <f t="shared" si="1"/>
        <v>8</v>
      </c>
      <c r="D17" s="6">
        <f t="shared" si="1"/>
        <v>23412889</v>
      </c>
      <c r="E17" s="6">
        <v>45</v>
      </c>
      <c r="F17" s="6">
        <v>4</v>
      </c>
      <c r="G17" s="6">
        <v>11416189</v>
      </c>
      <c r="H17" s="6">
        <v>52</v>
      </c>
      <c r="I17" s="6">
        <v>4</v>
      </c>
      <c r="J17" s="6">
        <v>11996700</v>
      </c>
    </row>
    <row r="18" spans="1:10" ht="24" customHeight="1" x14ac:dyDescent="0.25">
      <c r="A18" s="11" t="s">
        <v>13</v>
      </c>
      <c r="B18" s="6">
        <f t="shared" si="2"/>
        <v>47</v>
      </c>
      <c r="C18" s="6">
        <f t="shared" si="1"/>
        <v>5</v>
      </c>
      <c r="D18" s="6">
        <f t="shared" si="1"/>
        <v>8020201</v>
      </c>
      <c r="E18" s="6">
        <v>24</v>
      </c>
      <c r="F18" s="6">
        <v>4</v>
      </c>
      <c r="G18" s="6">
        <v>4307438</v>
      </c>
      <c r="H18" s="6">
        <v>23</v>
      </c>
      <c r="I18" s="6">
        <v>1</v>
      </c>
      <c r="J18" s="6">
        <v>3712763</v>
      </c>
    </row>
    <row r="19" spans="1:10" ht="33" x14ac:dyDescent="0.25">
      <c r="A19" s="14" t="s">
        <v>26</v>
      </c>
      <c r="B19" s="6">
        <f t="shared" si="2"/>
        <v>105</v>
      </c>
      <c r="C19" s="6">
        <f t="shared" si="1"/>
        <v>14</v>
      </c>
      <c r="D19" s="6">
        <f t="shared" si="1"/>
        <v>20348738</v>
      </c>
      <c r="E19" s="6">
        <v>67</v>
      </c>
      <c r="F19" s="6">
        <v>9</v>
      </c>
      <c r="G19" s="6">
        <v>13690466</v>
      </c>
      <c r="H19" s="6">
        <v>38</v>
      </c>
      <c r="I19" s="6">
        <v>5</v>
      </c>
      <c r="J19" s="6">
        <v>6658272</v>
      </c>
    </row>
    <row r="20" spans="1:10" ht="24" customHeight="1" x14ac:dyDescent="0.25">
      <c r="A20" s="11" t="s">
        <v>14</v>
      </c>
      <c r="B20" s="6">
        <f t="shared" si="2"/>
        <v>197</v>
      </c>
      <c r="C20" s="6">
        <f t="shared" si="1"/>
        <v>20</v>
      </c>
      <c r="D20" s="6">
        <f t="shared" si="1"/>
        <v>29422510</v>
      </c>
      <c r="E20" s="6">
        <v>156</v>
      </c>
      <c r="F20" s="6">
        <v>18</v>
      </c>
      <c r="G20" s="6">
        <v>23998344</v>
      </c>
      <c r="H20" s="6">
        <v>41</v>
      </c>
      <c r="I20" s="6">
        <v>2</v>
      </c>
      <c r="J20" s="6">
        <v>5424166</v>
      </c>
    </row>
    <row r="21" spans="1:10" ht="49.5" x14ac:dyDescent="0.25">
      <c r="A21" s="14" t="s">
        <v>27</v>
      </c>
      <c r="B21" s="6">
        <f t="shared" si="2"/>
        <v>77</v>
      </c>
      <c r="C21" s="6">
        <f t="shared" si="1"/>
        <v>10</v>
      </c>
      <c r="D21" s="6">
        <f t="shared" si="1"/>
        <v>17006677</v>
      </c>
      <c r="E21" s="6">
        <v>57</v>
      </c>
      <c r="F21" s="6">
        <v>7</v>
      </c>
      <c r="G21" s="6">
        <v>13272948</v>
      </c>
      <c r="H21" s="6">
        <v>20</v>
      </c>
      <c r="I21" s="6">
        <v>3</v>
      </c>
      <c r="J21" s="6">
        <v>3733729</v>
      </c>
    </row>
    <row r="22" spans="1:10" ht="24" customHeight="1" x14ac:dyDescent="0.25">
      <c r="A22" s="11" t="s">
        <v>15</v>
      </c>
      <c r="B22" s="6">
        <f t="shared" si="2"/>
        <v>83</v>
      </c>
      <c r="C22" s="6">
        <f t="shared" si="1"/>
        <v>5</v>
      </c>
      <c r="D22" s="6">
        <f t="shared" si="1"/>
        <v>11622201</v>
      </c>
      <c r="E22" s="6">
        <v>37</v>
      </c>
      <c r="F22" s="6">
        <v>3</v>
      </c>
      <c r="G22" s="6">
        <v>5515693</v>
      </c>
      <c r="H22" s="6">
        <v>46</v>
      </c>
      <c r="I22" s="6">
        <v>2</v>
      </c>
      <c r="J22" s="6">
        <v>6106508</v>
      </c>
    </row>
    <row r="23" spans="1:10" ht="33" x14ac:dyDescent="0.25">
      <c r="A23" s="11" t="s">
        <v>16</v>
      </c>
      <c r="B23" s="6">
        <f t="shared" si="2"/>
        <v>103</v>
      </c>
      <c r="C23" s="6">
        <f t="shared" si="1"/>
        <v>8</v>
      </c>
      <c r="D23" s="6">
        <f t="shared" si="1"/>
        <v>17090604</v>
      </c>
      <c r="E23" s="6">
        <v>44</v>
      </c>
      <c r="F23" s="6">
        <v>2</v>
      </c>
      <c r="G23" s="6">
        <v>7670665</v>
      </c>
      <c r="H23" s="6">
        <v>59</v>
      </c>
      <c r="I23" s="6">
        <v>6</v>
      </c>
      <c r="J23" s="6">
        <v>9419939</v>
      </c>
    </row>
    <row r="24" spans="1:10" ht="33" x14ac:dyDescent="0.25">
      <c r="A24" s="14" t="s">
        <v>28</v>
      </c>
      <c r="B24" s="6">
        <f t="shared" si="2"/>
        <v>42</v>
      </c>
      <c r="C24" s="6">
        <f t="shared" si="1"/>
        <v>4</v>
      </c>
      <c r="D24" s="6">
        <f t="shared" si="1"/>
        <v>7462246</v>
      </c>
      <c r="E24" s="6">
        <v>25</v>
      </c>
      <c r="F24" s="6">
        <v>3</v>
      </c>
      <c r="G24" s="6">
        <v>4479674</v>
      </c>
      <c r="H24" s="6">
        <v>17</v>
      </c>
      <c r="I24" s="6">
        <v>1</v>
      </c>
      <c r="J24" s="6">
        <v>2982572</v>
      </c>
    </row>
    <row r="25" spans="1:10" ht="24" customHeight="1" x14ac:dyDescent="0.25">
      <c r="A25" s="12" t="s">
        <v>17</v>
      </c>
      <c r="B25" s="10">
        <f t="shared" si="2"/>
        <v>301</v>
      </c>
      <c r="C25" s="10">
        <f t="shared" si="1"/>
        <v>27</v>
      </c>
      <c r="D25" s="10">
        <f t="shared" si="1"/>
        <v>48534644</v>
      </c>
      <c r="E25" s="10">
        <v>175</v>
      </c>
      <c r="F25" s="10">
        <v>14</v>
      </c>
      <c r="G25" s="10">
        <v>29644670</v>
      </c>
      <c r="H25" s="10">
        <v>126</v>
      </c>
      <c r="I25" s="10">
        <v>13</v>
      </c>
      <c r="J25" s="10">
        <v>18889974</v>
      </c>
    </row>
    <row r="26" spans="1:10" s="9" customFormat="1" ht="78.75" customHeight="1" x14ac:dyDescent="0.25">
      <c r="A26" s="19" t="s">
        <v>30</v>
      </c>
      <c r="B26" s="20"/>
      <c r="C26" s="20"/>
      <c r="D26" s="20"/>
      <c r="E26" s="20"/>
      <c r="F26" s="20"/>
      <c r="G26" s="20"/>
      <c r="H26" s="21"/>
      <c r="I26" s="21"/>
      <c r="J26" s="21"/>
    </row>
  </sheetData>
  <mergeCells count="13">
    <mergeCell ref="A1:J1"/>
    <mergeCell ref="A26:J26"/>
    <mergeCell ref="A3:A5"/>
    <mergeCell ref="B3:D3"/>
    <mergeCell ref="E3:G3"/>
    <mergeCell ref="H3:J3"/>
    <mergeCell ref="B4:C4"/>
    <mergeCell ref="D4:D5"/>
    <mergeCell ref="E4:F4"/>
    <mergeCell ref="G4:G5"/>
    <mergeCell ref="H4:I4"/>
    <mergeCell ref="J4:J5"/>
    <mergeCell ref="B2:I2"/>
  </mergeCells>
  <phoneticPr fontId="5" type="noConversion"/>
  <printOptions horizontalCentered="1"/>
  <pageMargins left="0.15748031496062992" right="0.15748031496062992" top="0.78740157480314965" bottom="0.59055118110236227" header="0.31496062992125984" footer="0.31496062992125984"/>
  <pageSetup paperSize="9" orientation="portrait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工作表1"/>
  <dimension ref="A1:J26"/>
  <sheetViews>
    <sheetView view="pageBreakPreview" zoomScale="80" zoomScaleNormal="100" zoomScaleSheetLayoutView="80" workbookViewId="0">
      <pane xSplit="1" ySplit="5" topLeftCell="B6" activePane="bottomRight" state="frozen"/>
      <selection sqref="A1:J1"/>
      <selection pane="topRight" sqref="A1:J1"/>
      <selection pane="bottomLeft" sqref="A1:J1"/>
      <selection pane="bottomRight" activeCell="A2" sqref="A2"/>
    </sheetView>
  </sheetViews>
  <sheetFormatPr defaultColWidth="9" defaultRowHeight="15" x14ac:dyDescent="0.25"/>
  <cols>
    <col min="1" max="1" width="13.875" style="1" bestFit="1" customWidth="1"/>
    <col min="2" max="2" width="7.125" style="2" bestFit="1" customWidth="1"/>
    <col min="3" max="3" width="7.625" style="2" customWidth="1"/>
    <col min="4" max="4" width="12.5" style="2" bestFit="1" customWidth="1"/>
    <col min="5" max="5" width="7.125" style="2" bestFit="1" customWidth="1"/>
    <col min="6" max="6" width="7.625" style="2" customWidth="1"/>
    <col min="7" max="7" width="11.5" style="2" bestFit="1" customWidth="1"/>
    <col min="8" max="8" width="7.125" style="2" bestFit="1" customWidth="1"/>
    <col min="9" max="9" width="7.625" style="2" customWidth="1"/>
    <col min="10" max="10" width="11.5" style="2" bestFit="1" customWidth="1"/>
    <col min="11" max="16384" width="9" style="2"/>
  </cols>
  <sheetData>
    <row r="1" spans="1:10" ht="26.45" customHeight="1" x14ac:dyDescent="0.25">
      <c r="A1" s="17" t="s">
        <v>18</v>
      </c>
      <c r="B1" s="18"/>
      <c r="C1" s="18"/>
      <c r="D1" s="18"/>
      <c r="E1" s="18"/>
      <c r="F1" s="18"/>
      <c r="G1" s="18"/>
      <c r="H1" s="18"/>
      <c r="I1" s="18"/>
      <c r="J1" s="18"/>
    </row>
    <row r="2" spans="1:10" ht="18" customHeight="1" x14ac:dyDescent="0.25">
      <c r="C2" s="1"/>
      <c r="D2" s="1"/>
      <c r="F2" s="16" t="s">
        <v>3</v>
      </c>
      <c r="J2" s="8" t="s">
        <v>6</v>
      </c>
    </row>
    <row r="3" spans="1:10" s="1" customFormat="1" ht="19.149999999999999" customHeight="1" x14ac:dyDescent="0.25">
      <c r="A3" s="22" t="s">
        <v>4</v>
      </c>
      <c r="B3" s="24" t="s">
        <v>20</v>
      </c>
      <c r="C3" s="25"/>
      <c r="D3" s="25"/>
      <c r="E3" s="26" t="s">
        <v>0</v>
      </c>
      <c r="F3" s="26"/>
      <c r="G3" s="26"/>
      <c r="H3" s="26" t="s">
        <v>1</v>
      </c>
      <c r="I3" s="26"/>
      <c r="J3" s="27"/>
    </row>
    <row r="4" spans="1:10" ht="21" customHeight="1" x14ac:dyDescent="0.25">
      <c r="A4" s="23"/>
      <c r="B4" s="28" t="s">
        <v>19</v>
      </c>
      <c r="C4" s="25"/>
      <c r="D4" s="26" t="s">
        <v>2</v>
      </c>
      <c r="E4" s="28" t="s">
        <v>19</v>
      </c>
      <c r="F4" s="25"/>
      <c r="G4" s="26" t="s">
        <v>2</v>
      </c>
      <c r="H4" s="28" t="s">
        <v>19</v>
      </c>
      <c r="I4" s="25"/>
      <c r="J4" s="27" t="s">
        <v>2</v>
      </c>
    </row>
    <row r="5" spans="1:10" ht="17.45" customHeight="1" x14ac:dyDescent="0.25">
      <c r="A5" s="23"/>
      <c r="B5" s="3"/>
      <c r="C5" s="7" t="s">
        <v>5</v>
      </c>
      <c r="D5" s="26"/>
      <c r="E5" s="4"/>
      <c r="F5" s="7" t="s">
        <v>5</v>
      </c>
      <c r="G5" s="26"/>
      <c r="H5" s="4"/>
      <c r="I5" s="7" t="s">
        <v>5</v>
      </c>
      <c r="J5" s="27"/>
    </row>
    <row r="6" spans="1:10" ht="24" customHeight="1" x14ac:dyDescent="0.25">
      <c r="A6" s="13" t="s">
        <v>29</v>
      </c>
      <c r="B6" s="5">
        <f>SUM(B7:B25)+(1838)</f>
        <v>5206</v>
      </c>
      <c r="C6" s="5">
        <f t="shared" ref="C6:I6" si="0">SUM(C7:C25)</f>
        <v>353</v>
      </c>
      <c r="D6" s="5">
        <f>SUM(D7:D25)+(113173013)</f>
        <v>701294525</v>
      </c>
      <c r="E6" s="5">
        <f>SUM(E7:E25)+(1206)</f>
        <v>3446</v>
      </c>
      <c r="F6" s="5">
        <f t="shared" si="0"/>
        <v>240</v>
      </c>
      <c r="G6" s="5">
        <f>SUM(G7:G25)+(79203354)</f>
        <v>487519113</v>
      </c>
      <c r="H6" s="5">
        <f>SUM(H7:H25)+(632)</f>
        <v>1760</v>
      </c>
      <c r="I6" s="5">
        <f t="shared" si="0"/>
        <v>113</v>
      </c>
      <c r="J6" s="5">
        <f>SUM(J7:J25)+(33969659)</f>
        <v>213775412</v>
      </c>
    </row>
    <row r="7" spans="1:10" ht="33" x14ac:dyDescent="0.25">
      <c r="A7" s="14" t="s">
        <v>21</v>
      </c>
      <c r="B7" s="6">
        <f>E7+H7</f>
        <v>121</v>
      </c>
      <c r="C7" s="6">
        <f t="shared" ref="C7:C25" si="1">F7+I7</f>
        <v>14</v>
      </c>
      <c r="D7" s="6">
        <f t="shared" ref="D7:D25" si="2">G7+J7</f>
        <v>17763052</v>
      </c>
      <c r="E7" s="6">
        <v>67</v>
      </c>
      <c r="F7" s="6">
        <v>8</v>
      </c>
      <c r="G7" s="6">
        <v>10835968</v>
      </c>
      <c r="H7" s="6">
        <v>54</v>
      </c>
      <c r="I7" s="6">
        <v>6</v>
      </c>
      <c r="J7" s="6">
        <v>6927084</v>
      </c>
    </row>
    <row r="8" spans="1:10" ht="33" x14ac:dyDescent="0.25">
      <c r="A8" s="14" t="s">
        <v>22</v>
      </c>
      <c r="B8" s="6">
        <f t="shared" ref="B8:B25" si="3">E8+H8</f>
        <v>2</v>
      </c>
      <c r="C8" s="6">
        <f t="shared" si="1"/>
        <v>0</v>
      </c>
      <c r="D8" s="6">
        <f t="shared" si="2"/>
        <v>332508</v>
      </c>
      <c r="E8" s="6">
        <v>0</v>
      </c>
      <c r="F8" s="6">
        <v>0</v>
      </c>
      <c r="G8" s="6">
        <v>0</v>
      </c>
      <c r="H8" s="6">
        <v>2</v>
      </c>
      <c r="I8" s="6">
        <v>0</v>
      </c>
      <c r="J8" s="6">
        <v>332508</v>
      </c>
    </row>
    <row r="9" spans="1:10" ht="24" customHeight="1" x14ac:dyDescent="0.25">
      <c r="A9" s="11" t="s">
        <v>7</v>
      </c>
      <c r="B9" s="6">
        <f t="shared" si="3"/>
        <v>975</v>
      </c>
      <c r="C9" s="6">
        <f t="shared" si="1"/>
        <v>87</v>
      </c>
      <c r="D9" s="6">
        <f t="shared" si="2"/>
        <v>179594764</v>
      </c>
      <c r="E9" s="6">
        <v>666</v>
      </c>
      <c r="F9" s="6">
        <v>59</v>
      </c>
      <c r="G9" s="6">
        <v>130059070</v>
      </c>
      <c r="H9" s="6">
        <v>309</v>
      </c>
      <c r="I9" s="6">
        <v>28</v>
      </c>
      <c r="J9" s="6">
        <v>49535694</v>
      </c>
    </row>
    <row r="10" spans="1:10" ht="33" x14ac:dyDescent="0.25">
      <c r="A10" s="14" t="s">
        <v>23</v>
      </c>
      <c r="B10" s="6">
        <f t="shared" si="3"/>
        <v>19</v>
      </c>
      <c r="C10" s="6">
        <f t="shared" si="1"/>
        <v>2</v>
      </c>
      <c r="D10" s="6">
        <f t="shared" si="2"/>
        <v>6411635</v>
      </c>
      <c r="E10" s="6">
        <v>13</v>
      </c>
      <c r="F10" s="6">
        <v>0</v>
      </c>
      <c r="G10" s="6">
        <v>5128310</v>
      </c>
      <c r="H10" s="6">
        <v>6</v>
      </c>
      <c r="I10" s="6">
        <v>2</v>
      </c>
      <c r="J10" s="6">
        <v>1283325</v>
      </c>
    </row>
    <row r="11" spans="1:10" ht="33" x14ac:dyDescent="0.25">
      <c r="A11" s="14" t="s">
        <v>24</v>
      </c>
      <c r="B11" s="6">
        <f t="shared" si="3"/>
        <v>18</v>
      </c>
      <c r="C11" s="6">
        <f t="shared" si="1"/>
        <v>0</v>
      </c>
      <c r="D11" s="6">
        <f t="shared" si="2"/>
        <v>2719428</v>
      </c>
      <c r="E11" s="6">
        <v>15</v>
      </c>
      <c r="F11" s="6">
        <v>0</v>
      </c>
      <c r="G11" s="6">
        <v>2387666</v>
      </c>
      <c r="H11" s="6">
        <v>3</v>
      </c>
      <c r="I11" s="6">
        <v>0</v>
      </c>
      <c r="J11" s="6">
        <v>331762</v>
      </c>
    </row>
    <row r="12" spans="1:10" ht="24" customHeight="1" x14ac:dyDescent="0.25">
      <c r="A12" s="11" t="s">
        <v>8</v>
      </c>
      <c r="B12" s="6">
        <f t="shared" si="3"/>
        <v>320</v>
      </c>
      <c r="C12" s="6">
        <f t="shared" si="1"/>
        <v>39</v>
      </c>
      <c r="D12" s="6">
        <f t="shared" si="2"/>
        <v>54404971</v>
      </c>
      <c r="E12" s="6">
        <v>250</v>
      </c>
      <c r="F12" s="6">
        <v>30</v>
      </c>
      <c r="G12" s="6">
        <v>42904374</v>
      </c>
      <c r="H12" s="6">
        <v>70</v>
      </c>
      <c r="I12" s="6">
        <v>9</v>
      </c>
      <c r="J12" s="6">
        <v>11500597</v>
      </c>
    </row>
    <row r="13" spans="1:10" ht="24" customHeight="1" x14ac:dyDescent="0.25">
      <c r="A13" s="11" t="s">
        <v>9</v>
      </c>
      <c r="B13" s="6">
        <f t="shared" si="3"/>
        <v>518</v>
      </c>
      <c r="C13" s="6">
        <f t="shared" si="1"/>
        <v>49</v>
      </c>
      <c r="D13" s="6">
        <f t="shared" si="2"/>
        <v>91653411</v>
      </c>
      <c r="E13" s="6">
        <v>349</v>
      </c>
      <c r="F13" s="6">
        <v>36</v>
      </c>
      <c r="G13" s="6">
        <v>62488183</v>
      </c>
      <c r="H13" s="6">
        <v>169</v>
      </c>
      <c r="I13" s="6">
        <v>13</v>
      </c>
      <c r="J13" s="6">
        <v>29165228</v>
      </c>
    </row>
    <row r="14" spans="1:10" ht="24" customHeight="1" x14ac:dyDescent="0.25">
      <c r="A14" s="11" t="s">
        <v>10</v>
      </c>
      <c r="B14" s="6">
        <f t="shared" si="3"/>
        <v>185</v>
      </c>
      <c r="C14" s="6">
        <f t="shared" si="1"/>
        <v>15</v>
      </c>
      <c r="D14" s="6">
        <f t="shared" si="2"/>
        <v>35061789</v>
      </c>
      <c r="E14" s="6">
        <v>148</v>
      </c>
      <c r="F14" s="6">
        <v>13</v>
      </c>
      <c r="G14" s="6">
        <v>27873932</v>
      </c>
      <c r="H14" s="6">
        <v>37</v>
      </c>
      <c r="I14" s="6">
        <v>2</v>
      </c>
      <c r="J14" s="6">
        <v>7187857</v>
      </c>
    </row>
    <row r="15" spans="1:10" ht="24" customHeight="1" x14ac:dyDescent="0.25">
      <c r="A15" s="11" t="s">
        <v>11</v>
      </c>
      <c r="B15" s="6">
        <f t="shared" si="3"/>
        <v>136</v>
      </c>
      <c r="C15" s="6">
        <f t="shared" si="1"/>
        <v>13</v>
      </c>
      <c r="D15" s="6">
        <f t="shared" si="2"/>
        <v>17590079</v>
      </c>
      <c r="E15" s="6">
        <v>76</v>
      </c>
      <c r="F15" s="6">
        <v>9</v>
      </c>
      <c r="G15" s="6">
        <v>9938906</v>
      </c>
      <c r="H15" s="6">
        <v>60</v>
      </c>
      <c r="I15" s="6">
        <v>4</v>
      </c>
      <c r="J15" s="6">
        <v>7651173</v>
      </c>
    </row>
    <row r="16" spans="1:10" ht="33" x14ac:dyDescent="0.25">
      <c r="A16" s="14" t="s">
        <v>25</v>
      </c>
      <c r="B16" s="6">
        <f t="shared" si="3"/>
        <v>63</v>
      </c>
      <c r="C16" s="6">
        <f t="shared" si="1"/>
        <v>10</v>
      </c>
      <c r="D16" s="6">
        <f t="shared" si="2"/>
        <v>12321673</v>
      </c>
      <c r="E16" s="6">
        <v>44</v>
      </c>
      <c r="F16" s="6">
        <v>8</v>
      </c>
      <c r="G16" s="6">
        <v>8966184</v>
      </c>
      <c r="H16" s="6">
        <v>19</v>
      </c>
      <c r="I16" s="6">
        <v>2</v>
      </c>
      <c r="J16" s="6">
        <v>3355489</v>
      </c>
    </row>
    <row r="17" spans="1:10" ht="24" customHeight="1" x14ac:dyDescent="0.25">
      <c r="A17" s="11" t="s">
        <v>12</v>
      </c>
      <c r="B17" s="6">
        <f t="shared" si="3"/>
        <v>93</v>
      </c>
      <c r="C17" s="6">
        <f t="shared" si="1"/>
        <v>7</v>
      </c>
      <c r="D17" s="6">
        <f t="shared" si="2"/>
        <v>21721181</v>
      </c>
      <c r="E17" s="6">
        <v>45</v>
      </c>
      <c r="F17" s="6">
        <v>3</v>
      </c>
      <c r="G17" s="6">
        <v>10837247</v>
      </c>
      <c r="H17" s="6">
        <v>48</v>
      </c>
      <c r="I17" s="6">
        <v>4</v>
      </c>
      <c r="J17" s="6">
        <v>10883934</v>
      </c>
    </row>
    <row r="18" spans="1:10" ht="24" customHeight="1" x14ac:dyDescent="0.25">
      <c r="A18" s="11" t="s">
        <v>13</v>
      </c>
      <c r="B18" s="6">
        <f t="shared" si="3"/>
        <v>47</v>
      </c>
      <c r="C18" s="6">
        <f t="shared" si="1"/>
        <v>3</v>
      </c>
      <c r="D18" s="6">
        <f t="shared" si="2"/>
        <v>8364438</v>
      </c>
      <c r="E18" s="6">
        <v>24</v>
      </c>
      <c r="F18" s="6">
        <v>2</v>
      </c>
      <c r="G18" s="6">
        <v>4906821</v>
      </c>
      <c r="H18" s="6">
        <v>23</v>
      </c>
      <c r="I18" s="6">
        <v>1</v>
      </c>
      <c r="J18" s="6">
        <v>3457617</v>
      </c>
    </row>
    <row r="19" spans="1:10" ht="33" x14ac:dyDescent="0.25">
      <c r="A19" s="14" t="s">
        <v>26</v>
      </c>
      <c r="B19" s="6">
        <f t="shared" si="3"/>
        <v>97</v>
      </c>
      <c r="C19" s="6">
        <f t="shared" si="1"/>
        <v>14</v>
      </c>
      <c r="D19" s="6">
        <f t="shared" si="2"/>
        <v>17096513</v>
      </c>
      <c r="E19" s="6">
        <v>62</v>
      </c>
      <c r="F19" s="6">
        <v>11</v>
      </c>
      <c r="G19" s="6">
        <v>11358632</v>
      </c>
      <c r="H19" s="6">
        <v>35</v>
      </c>
      <c r="I19" s="6">
        <v>3</v>
      </c>
      <c r="J19" s="6">
        <v>5737881</v>
      </c>
    </row>
    <row r="20" spans="1:10" ht="24" customHeight="1" x14ac:dyDescent="0.25">
      <c r="A20" s="11" t="s">
        <v>14</v>
      </c>
      <c r="B20" s="6">
        <f t="shared" si="3"/>
        <v>189</v>
      </c>
      <c r="C20" s="6">
        <f t="shared" si="1"/>
        <v>22</v>
      </c>
      <c r="D20" s="6">
        <f t="shared" si="2"/>
        <v>27798079</v>
      </c>
      <c r="E20" s="6">
        <v>148</v>
      </c>
      <c r="F20" s="6">
        <v>16</v>
      </c>
      <c r="G20" s="6">
        <v>22855269</v>
      </c>
      <c r="H20" s="6">
        <v>41</v>
      </c>
      <c r="I20" s="6">
        <v>6</v>
      </c>
      <c r="J20" s="6">
        <v>4942810</v>
      </c>
    </row>
    <row r="21" spans="1:10" ht="49.5" x14ac:dyDescent="0.25">
      <c r="A21" s="14" t="s">
        <v>27</v>
      </c>
      <c r="B21" s="6">
        <f t="shared" si="3"/>
        <v>71</v>
      </c>
      <c r="C21" s="6">
        <f t="shared" si="1"/>
        <v>10</v>
      </c>
      <c r="D21" s="6">
        <f t="shared" si="2"/>
        <v>15889019</v>
      </c>
      <c r="E21" s="6">
        <v>53</v>
      </c>
      <c r="F21" s="6">
        <v>7</v>
      </c>
      <c r="G21" s="6">
        <v>12361855</v>
      </c>
      <c r="H21" s="6">
        <v>18</v>
      </c>
      <c r="I21" s="6">
        <v>3</v>
      </c>
      <c r="J21" s="6">
        <v>3527164</v>
      </c>
    </row>
    <row r="22" spans="1:10" ht="24" customHeight="1" x14ac:dyDescent="0.25">
      <c r="A22" s="11" t="s">
        <v>15</v>
      </c>
      <c r="B22" s="6">
        <f t="shared" si="3"/>
        <v>81</v>
      </c>
      <c r="C22" s="6">
        <f t="shared" si="1"/>
        <v>13</v>
      </c>
      <c r="D22" s="6">
        <f t="shared" si="2"/>
        <v>11274522</v>
      </c>
      <c r="E22" s="6">
        <v>37</v>
      </c>
      <c r="F22" s="6">
        <v>7</v>
      </c>
      <c r="G22" s="6">
        <v>5364532</v>
      </c>
      <c r="H22" s="6">
        <v>44</v>
      </c>
      <c r="I22" s="6">
        <v>6</v>
      </c>
      <c r="J22" s="6">
        <v>5909990</v>
      </c>
    </row>
    <row r="23" spans="1:10" ht="33" x14ac:dyDescent="0.25">
      <c r="A23" s="11" t="s">
        <v>16</v>
      </c>
      <c r="B23" s="6">
        <f t="shared" si="3"/>
        <v>102</v>
      </c>
      <c r="C23" s="6">
        <f t="shared" si="1"/>
        <v>14</v>
      </c>
      <c r="D23" s="6">
        <f t="shared" si="2"/>
        <v>15759569</v>
      </c>
      <c r="E23" s="6">
        <v>47</v>
      </c>
      <c r="F23" s="6">
        <v>6</v>
      </c>
      <c r="G23" s="6">
        <v>7268640</v>
      </c>
      <c r="H23" s="6">
        <v>55</v>
      </c>
      <c r="I23" s="6">
        <v>8</v>
      </c>
      <c r="J23" s="6">
        <v>8490929</v>
      </c>
    </row>
    <row r="24" spans="1:10" ht="33" x14ac:dyDescent="0.25">
      <c r="A24" s="14" t="s">
        <v>28</v>
      </c>
      <c r="B24" s="6">
        <f t="shared" si="3"/>
        <v>42</v>
      </c>
      <c r="C24" s="6">
        <f t="shared" si="1"/>
        <v>3</v>
      </c>
      <c r="D24" s="6">
        <f t="shared" si="2"/>
        <v>7118338</v>
      </c>
      <c r="E24" s="6">
        <v>25</v>
      </c>
      <c r="F24" s="6">
        <v>2</v>
      </c>
      <c r="G24" s="6">
        <v>4452318</v>
      </c>
      <c r="H24" s="6">
        <v>17</v>
      </c>
      <c r="I24" s="6">
        <v>1</v>
      </c>
      <c r="J24" s="6">
        <v>2666020</v>
      </c>
    </row>
    <row r="25" spans="1:10" ht="24" customHeight="1" x14ac:dyDescent="0.25">
      <c r="A25" s="12" t="s">
        <v>17</v>
      </c>
      <c r="B25" s="10">
        <f t="shared" si="3"/>
        <v>289</v>
      </c>
      <c r="C25" s="10">
        <f t="shared" si="1"/>
        <v>38</v>
      </c>
      <c r="D25" s="10">
        <f t="shared" si="2"/>
        <v>45246543</v>
      </c>
      <c r="E25" s="10">
        <v>171</v>
      </c>
      <c r="F25" s="10">
        <v>23</v>
      </c>
      <c r="G25" s="10">
        <v>28327852</v>
      </c>
      <c r="H25" s="10">
        <v>118</v>
      </c>
      <c r="I25" s="10">
        <v>15</v>
      </c>
      <c r="J25" s="10">
        <v>16918691</v>
      </c>
    </row>
    <row r="26" spans="1:10" s="9" customFormat="1" ht="78.75" customHeight="1" x14ac:dyDescent="0.25">
      <c r="A26" s="19" t="s">
        <v>30</v>
      </c>
      <c r="B26" s="20"/>
      <c r="C26" s="20"/>
      <c r="D26" s="20"/>
      <c r="E26" s="20"/>
      <c r="F26" s="20"/>
      <c r="G26" s="20"/>
      <c r="H26" s="21"/>
      <c r="I26" s="21"/>
      <c r="J26" s="21"/>
    </row>
  </sheetData>
  <mergeCells count="12">
    <mergeCell ref="A1:J1"/>
    <mergeCell ref="A26:J26"/>
    <mergeCell ref="A3:A5"/>
    <mergeCell ref="B3:D3"/>
    <mergeCell ref="E3:G3"/>
    <mergeCell ref="H3:J3"/>
    <mergeCell ref="J4:J5"/>
    <mergeCell ref="B4:C4"/>
    <mergeCell ref="D4:D5"/>
    <mergeCell ref="E4:F4"/>
    <mergeCell ref="G4:G5"/>
    <mergeCell ref="H4:I4"/>
  </mergeCells>
  <phoneticPr fontId="5" type="noConversion"/>
  <printOptions horizontalCentered="1"/>
  <pageMargins left="0.15748031496062992" right="0.15748031496062992" top="0.78740157480314965" bottom="0.59055118110236227" header="0.31496062992125984" footer="0.31496062992125984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2</vt:i4>
      </vt:variant>
    </vt:vector>
  </HeadingPairs>
  <TitlesOfParts>
    <vt:vector size="4" baseType="lpstr">
      <vt:lpstr>114年</vt:lpstr>
      <vt:lpstr>113年</vt:lpstr>
      <vt:lpstr>'113年'!Print_Titles</vt:lpstr>
      <vt:lpstr>'114年'!Print_Titles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2021-03-11T06:28:06Z</dcterms:created>
  <dcterms:modified xsi:type="dcterms:W3CDTF">2026-04-10T09:18:54Z</dcterms:modified>
</cp:coreProperties>
</file>