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255" yWindow="990" windowWidth="14880" windowHeight="8565"/>
  </bookViews>
  <sheets>
    <sheet name="111年5至12月職保" sheetId="6" r:id="rId1"/>
    <sheet name="111年1至4月勞保" sheetId="5" r:id="rId2"/>
    <sheet name="104年~110年" sheetId="3" r:id="rId3"/>
    <sheet name="100年~103年" sheetId="2" r:id="rId4"/>
    <sheet name="99年" sheetId="1" r:id="rId5"/>
    <sheet name="96年~98年" sheetId="4" r:id="rId6"/>
  </sheets>
  <definedNames>
    <definedName name="_xlnm.Print_Area" localSheetId="4">'99年'!$A$1:$I$67,'99年'!#REF!</definedName>
    <definedName name="_xlnm.Print_Titles" localSheetId="3">'100年~103年'!$A:$C,'100年~103年'!$1:$5</definedName>
    <definedName name="_xlnm.Print_Titles" localSheetId="2">'104年~110年'!$A:$C,'104年~110年'!$1:$5</definedName>
    <definedName name="_xlnm.Print_Titles" localSheetId="1">'111年1至4月勞保'!$A:$C,'111年1至4月勞保'!$1:$5</definedName>
    <definedName name="_xlnm.Print_Titles" localSheetId="0">'111年5至12月職保'!$A:$C,'111年5至12月職保'!$1:$5</definedName>
    <definedName name="_xlnm.Print_Titles" localSheetId="5">'96年~98年'!$A:$C,'96年~98年'!$1:$5</definedName>
    <definedName name="_xlnm.Print_Titles" localSheetId="4">'99年'!$A:$C,'99年'!$1:$5</definedName>
  </definedNames>
  <calcPr calcId="145621"/>
</workbook>
</file>

<file path=xl/calcChain.xml><?xml version="1.0" encoding="utf-8"?>
<calcChain xmlns="http://schemas.openxmlformats.org/spreadsheetml/2006/main">
  <c r="E6" i="6" l="1"/>
  <c r="E30" i="6"/>
  <c r="E43" i="6"/>
  <c r="E28" i="6" l="1"/>
  <c r="D28" i="6"/>
  <c r="E62" i="6" l="1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I43" i="6"/>
  <c r="H43" i="6"/>
  <c r="G43" i="6"/>
  <c r="F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I30" i="6"/>
  <c r="H30" i="6"/>
  <c r="G30" i="6"/>
  <c r="F30" i="6"/>
  <c r="E29" i="6"/>
  <c r="D29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D6" i="6" s="1"/>
  <c r="I6" i="6"/>
  <c r="H6" i="6"/>
  <c r="G6" i="6"/>
  <c r="F6" i="6"/>
  <c r="D43" i="6" l="1"/>
  <c r="D30" i="6"/>
  <c r="E61" i="5"/>
  <c r="D61" i="5"/>
  <c r="E60" i="5"/>
  <c r="D60" i="5"/>
  <c r="E59" i="5"/>
  <c r="D59" i="5"/>
  <c r="E58" i="5"/>
  <c r="D58" i="5"/>
  <c r="E57" i="5"/>
  <c r="D57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I42" i="5"/>
  <c r="H42" i="5"/>
  <c r="G42" i="5"/>
  <c r="F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E30" i="5"/>
  <c r="D30" i="5"/>
  <c r="I29" i="5"/>
  <c r="H29" i="5"/>
  <c r="G29" i="5"/>
  <c r="F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E6" i="5" s="1"/>
  <c r="D7" i="5"/>
  <c r="I6" i="5"/>
  <c r="H6" i="5"/>
  <c r="G6" i="5"/>
  <c r="F6" i="5"/>
  <c r="E42" i="5" l="1"/>
  <c r="E29" i="5"/>
  <c r="D6" i="5"/>
  <c r="D29" i="5"/>
  <c r="D42" i="5"/>
  <c r="E42" i="3"/>
  <c r="E29" i="3"/>
  <c r="E6" i="3"/>
  <c r="J43" i="3" l="1"/>
  <c r="K43" i="3"/>
  <c r="P43" i="3"/>
  <c r="Q43" i="3"/>
  <c r="V43" i="3"/>
  <c r="W43" i="3"/>
  <c r="J44" i="3"/>
  <c r="K44" i="3"/>
  <c r="P44" i="3"/>
  <c r="Q44" i="3"/>
  <c r="V44" i="3"/>
  <c r="W44" i="3"/>
  <c r="J7" i="3"/>
  <c r="K7" i="3"/>
  <c r="J30" i="3"/>
  <c r="K30" i="3"/>
  <c r="P30" i="3"/>
  <c r="Q30" i="3"/>
  <c r="E61" i="3" l="1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I42" i="3"/>
  <c r="H42" i="3"/>
  <c r="G42" i="3"/>
  <c r="F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I29" i="3"/>
  <c r="H29" i="3"/>
  <c r="G29" i="3"/>
  <c r="F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I6" i="3"/>
  <c r="H6" i="3"/>
  <c r="G6" i="3"/>
  <c r="F6" i="3"/>
  <c r="D42" i="3" l="1"/>
  <c r="D6" i="3"/>
  <c r="D29" i="3"/>
  <c r="K61" i="3" l="1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O42" i="3"/>
  <c r="N42" i="3"/>
  <c r="M42" i="3"/>
  <c r="L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O29" i="3"/>
  <c r="N29" i="3"/>
  <c r="M29" i="3"/>
  <c r="L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O6" i="3"/>
  <c r="N6" i="3"/>
  <c r="M6" i="3"/>
  <c r="L6" i="3"/>
  <c r="K42" i="3" l="1"/>
  <c r="K29" i="3"/>
  <c r="K6" i="3"/>
  <c r="J42" i="3"/>
  <c r="J29" i="3"/>
  <c r="J6" i="3"/>
  <c r="Q61" i="3"/>
  <c r="P61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2" i="3"/>
  <c r="U42" i="3"/>
  <c r="T42" i="3"/>
  <c r="S42" i="3"/>
  <c r="R42" i="3"/>
  <c r="Q41" i="3"/>
  <c r="P41" i="3"/>
  <c r="Q40" i="3"/>
  <c r="P40" i="3"/>
  <c r="Q39" i="3"/>
  <c r="P39" i="3"/>
  <c r="Q38" i="3"/>
  <c r="P38" i="3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P29" i="3"/>
  <c r="U29" i="3"/>
  <c r="T29" i="3"/>
  <c r="S29" i="3"/>
  <c r="R29" i="3"/>
  <c r="Q28" i="3"/>
  <c r="P28" i="3"/>
  <c r="Q27" i="3"/>
  <c r="P27" i="3"/>
  <c r="Q26" i="3"/>
  <c r="P26" i="3"/>
  <c r="Q25" i="3"/>
  <c r="P25" i="3"/>
  <c r="Q24" i="3"/>
  <c r="P24" i="3"/>
  <c r="Q23" i="3"/>
  <c r="P23" i="3"/>
  <c r="Q22" i="3"/>
  <c r="P22" i="3"/>
  <c r="Q21" i="3"/>
  <c r="P21" i="3"/>
  <c r="Q20" i="3"/>
  <c r="P20" i="3"/>
  <c r="Q19" i="3"/>
  <c r="P19" i="3"/>
  <c r="Q18" i="3"/>
  <c r="P18" i="3"/>
  <c r="Q17" i="3"/>
  <c r="P17" i="3"/>
  <c r="Q16" i="3"/>
  <c r="P16" i="3"/>
  <c r="Q15" i="3"/>
  <c r="P15" i="3"/>
  <c r="Q14" i="3"/>
  <c r="P14" i="3"/>
  <c r="Q13" i="3"/>
  <c r="P13" i="3"/>
  <c r="Q12" i="3"/>
  <c r="P12" i="3"/>
  <c r="Q11" i="3"/>
  <c r="P11" i="3"/>
  <c r="Q10" i="3"/>
  <c r="P10" i="3"/>
  <c r="Q9" i="3"/>
  <c r="P9" i="3"/>
  <c r="Q8" i="3"/>
  <c r="P8" i="3"/>
  <c r="Q7" i="3"/>
  <c r="P7" i="3"/>
  <c r="U6" i="3"/>
  <c r="T6" i="3"/>
  <c r="S6" i="3"/>
  <c r="R6" i="3"/>
  <c r="Q29" i="3" l="1"/>
  <c r="Q6" i="3"/>
  <c r="P42" i="3"/>
  <c r="P6" i="3"/>
  <c r="W61" i="3"/>
  <c r="V61" i="3"/>
  <c r="W60" i="3"/>
  <c r="V60" i="3"/>
  <c r="W59" i="3"/>
  <c r="V59" i="3"/>
  <c r="W58" i="3"/>
  <c r="V58" i="3"/>
  <c r="W57" i="3"/>
  <c r="V57" i="3"/>
  <c r="W56" i="3"/>
  <c r="V56" i="3"/>
  <c r="W55" i="3"/>
  <c r="V55" i="3"/>
  <c r="W54" i="3"/>
  <c r="V54" i="3"/>
  <c r="W53" i="3"/>
  <c r="V53" i="3"/>
  <c r="W52" i="3"/>
  <c r="V52" i="3"/>
  <c r="W51" i="3"/>
  <c r="V51" i="3"/>
  <c r="W50" i="3"/>
  <c r="V50" i="3"/>
  <c r="W49" i="3"/>
  <c r="V49" i="3"/>
  <c r="W48" i="3"/>
  <c r="V48" i="3"/>
  <c r="W47" i="3"/>
  <c r="V47" i="3"/>
  <c r="W46" i="3"/>
  <c r="V46" i="3"/>
  <c r="W45" i="3"/>
  <c r="V45" i="3"/>
  <c r="AA42" i="3"/>
  <c r="Z42" i="3"/>
  <c r="Y42" i="3"/>
  <c r="X42" i="3"/>
  <c r="W41" i="3"/>
  <c r="V41" i="3"/>
  <c r="W40" i="3"/>
  <c r="V40" i="3"/>
  <c r="W39" i="3"/>
  <c r="V39" i="3"/>
  <c r="W38" i="3"/>
  <c r="V38" i="3"/>
  <c r="W37" i="3"/>
  <c r="V37" i="3"/>
  <c r="W36" i="3"/>
  <c r="V36" i="3"/>
  <c r="W35" i="3"/>
  <c r="V35" i="3"/>
  <c r="W34" i="3"/>
  <c r="V34" i="3"/>
  <c r="W33" i="3"/>
  <c r="V33" i="3"/>
  <c r="W32" i="3"/>
  <c r="V32" i="3"/>
  <c r="W31" i="3"/>
  <c r="V31" i="3"/>
  <c r="W30" i="3"/>
  <c r="V30" i="3"/>
  <c r="AA29" i="3"/>
  <c r="Z29" i="3"/>
  <c r="Y29" i="3"/>
  <c r="X29" i="3"/>
  <c r="W28" i="3"/>
  <c r="V28" i="3"/>
  <c r="W27" i="3"/>
  <c r="V27" i="3"/>
  <c r="W26" i="3"/>
  <c r="V26" i="3"/>
  <c r="W25" i="3"/>
  <c r="V25" i="3"/>
  <c r="W24" i="3"/>
  <c r="V24" i="3"/>
  <c r="W23" i="3"/>
  <c r="V23" i="3"/>
  <c r="W22" i="3"/>
  <c r="V22" i="3"/>
  <c r="W21" i="3"/>
  <c r="V21" i="3"/>
  <c r="W20" i="3"/>
  <c r="V20" i="3"/>
  <c r="W19" i="3"/>
  <c r="V19" i="3"/>
  <c r="W18" i="3"/>
  <c r="V18" i="3"/>
  <c r="W17" i="3"/>
  <c r="V17" i="3"/>
  <c r="W16" i="3"/>
  <c r="V16" i="3"/>
  <c r="W15" i="3"/>
  <c r="V15" i="3"/>
  <c r="W14" i="3"/>
  <c r="V14" i="3"/>
  <c r="W13" i="3"/>
  <c r="V13" i="3"/>
  <c r="W12" i="3"/>
  <c r="V12" i="3"/>
  <c r="W11" i="3"/>
  <c r="V11" i="3"/>
  <c r="W10" i="3"/>
  <c r="V10" i="3"/>
  <c r="W9" i="3"/>
  <c r="V9" i="3"/>
  <c r="W8" i="3"/>
  <c r="V8" i="3"/>
  <c r="W7" i="3"/>
  <c r="V7" i="3"/>
  <c r="AA6" i="3"/>
  <c r="Z6" i="3"/>
  <c r="Y6" i="3"/>
  <c r="X6" i="3"/>
  <c r="V42" i="3" l="1"/>
  <c r="W42" i="3"/>
  <c r="W29" i="3"/>
  <c r="W6" i="3"/>
  <c r="V29" i="3"/>
  <c r="V6" i="3"/>
  <c r="AC42" i="3"/>
  <c r="AC6" i="3" l="1"/>
  <c r="AC29" i="3"/>
  <c r="AC61" i="3" l="1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G42" i="3"/>
  <c r="AF42" i="3"/>
  <c r="AE42" i="3"/>
  <c r="AD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5" i="3"/>
  <c r="AB35" i="3"/>
  <c r="AC34" i="3"/>
  <c r="AB34" i="3"/>
  <c r="AC33" i="3"/>
  <c r="AB33" i="3"/>
  <c r="AC32" i="3"/>
  <c r="AB32" i="3"/>
  <c r="AC31" i="3"/>
  <c r="AB31" i="3"/>
  <c r="AC30" i="3"/>
  <c r="AB30" i="3"/>
  <c r="AG29" i="3"/>
  <c r="AF29" i="3"/>
  <c r="AE29" i="3"/>
  <c r="AD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C15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G6" i="3"/>
  <c r="AF6" i="3"/>
  <c r="AE6" i="3"/>
  <c r="AD6" i="3"/>
  <c r="AB6" i="3" l="1"/>
  <c r="AB42" i="3"/>
  <c r="AB29" i="3"/>
  <c r="AH41" i="3" l="1"/>
  <c r="AI40" i="3"/>
  <c r="AH39" i="3"/>
  <c r="AI38" i="3"/>
  <c r="AH37" i="3"/>
  <c r="AI36" i="3"/>
  <c r="AH35" i="3"/>
  <c r="AI34" i="3"/>
  <c r="AH33" i="3"/>
  <c r="AI32" i="3"/>
  <c r="AH31" i="3"/>
  <c r="AK29" i="3"/>
  <c r="AI61" i="3"/>
  <c r="AH61" i="3"/>
  <c r="AI60" i="3"/>
  <c r="AH60" i="3"/>
  <c r="AI59" i="3"/>
  <c r="AH59" i="3"/>
  <c r="AI58" i="3"/>
  <c r="AH58" i="3"/>
  <c r="AI57" i="3"/>
  <c r="AH57" i="3"/>
  <c r="AI56" i="3"/>
  <c r="AH56" i="3"/>
  <c r="AI55" i="3"/>
  <c r="AH55" i="3"/>
  <c r="AI54" i="3"/>
  <c r="AH54" i="3"/>
  <c r="AI53" i="3"/>
  <c r="AH53" i="3"/>
  <c r="AI52" i="3"/>
  <c r="AH52" i="3"/>
  <c r="AI51" i="3"/>
  <c r="AH51" i="3"/>
  <c r="AI50" i="3"/>
  <c r="AH50" i="3"/>
  <c r="AI49" i="3"/>
  <c r="AH49" i="3"/>
  <c r="AI48" i="3"/>
  <c r="AH48" i="3"/>
  <c r="AI47" i="3"/>
  <c r="AH47" i="3"/>
  <c r="AI46" i="3"/>
  <c r="AH46" i="3"/>
  <c r="AI45" i="3"/>
  <c r="AH45" i="3"/>
  <c r="AI44" i="3"/>
  <c r="AH44" i="3"/>
  <c r="AI43" i="3"/>
  <c r="AI42" i="3" s="1"/>
  <c r="AH43" i="3"/>
  <c r="AM42" i="3"/>
  <c r="AL42" i="3"/>
  <c r="AK42" i="3"/>
  <c r="AJ42" i="3"/>
  <c r="AI41" i="3"/>
  <c r="AH40" i="3"/>
  <c r="AI39" i="3"/>
  <c r="AH38" i="3"/>
  <c r="AI37" i="3"/>
  <c r="AH36" i="3"/>
  <c r="AI35" i="3"/>
  <c r="AH34" i="3"/>
  <c r="AI33" i="3"/>
  <c r="AH32" i="3"/>
  <c r="AI31" i="3"/>
  <c r="AI30" i="3"/>
  <c r="AH30" i="3"/>
  <c r="AM29" i="3"/>
  <c r="AJ29" i="3"/>
  <c r="AI28" i="3"/>
  <c r="AH28" i="3"/>
  <c r="AI27" i="3"/>
  <c r="AH27" i="3"/>
  <c r="AI26" i="3"/>
  <c r="AH26" i="3"/>
  <c r="AI25" i="3"/>
  <c r="AH25" i="3"/>
  <c r="AI24" i="3"/>
  <c r="AH24" i="3"/>
  <c r="AI23" i="3"/>
  <c r="AH23" i="3"/>
  <c r="AI22" i="3"/>
  <c r="AH22" i="3"/>
  <c r="AI21" i="3"/>
  <c r="AH21" i="3"/>
  <c r="AI20" i="3"/>
  <c r="AH20" i="3"/>
  <c r="AI19" i="3"/>
  <c r="AH19" i="3"/>
  <c r="AI18" i="3"/>
  <c r="AH18" i="3"/>
  <c r="AI17" i="3"/>
  <c r="AH17" i="3"/>
  <c r="AI16" i="3"/>
  <c r="AH16" i="3"/>
  <c r="AI15" i="3"/>
  <c r="AH15" i="3"/>
  <c r="AI14" i="3"/>
  <c r="AH14" i="3"/>
  <c r="AI13" i="3"/>
  <c r="AH13" i="3"/>
  <c r="AI12" i="3"/>
  <c r="AH12" i="3"/>
  <c r="AI11" i="3"/>
  <c r="AH11" i="3"/>
  <c r="AI10" i="3"/>
  <c r="AH10" i="3"/>
  <c r="AI9" i="3"/>
  <c r="AH9" i="3"/>
  <c r="AI8" i="3"/>
  <c r="AH8" i="3"/>
  <c r="AI7" i="3"/>
  <c r="AH7" i="3"/>
  <c r="AM6" i="3"/>
  <c r="AL6" i="3"/>
  <c r="AK6" i="3"/>
  <c r="AJ6" i="3"/>
  <c r="AH42" i="3" l="1"/>
  <c r="AH29" i="3"/>
  <c r="AL29" i="3"/>
  <c r="AI29" i="3"/>
  <c r="AI6" i="3"/>
  <c r="AH6" i="3"/>
  <c r="Q46" i="4"/>
  <c r="P46" i="4"/>
  <c r="K46" i="4"/>
  <c r="J46" i="4"/>
  <c r="E46" i="4"/>
  <c r="D46" i="4"/>
  <c r="Q45" i="4"/>
  <c r="P45" i="4"/>
  <c r="K45" i="4"/>
  <c r="J45" i="4"/>
  <c r="E45" i="4"/>
  <c r="D45" i="4"/>
  <c r="Q44" i="4"/>
  <c r="P44" i="4"/>
  <c r="K44" i="4"/>
  <c r="J44" i="4"/>
  <c r="E44" i="4"/>
  <c r="D44" i="4"/>
  <c r="Q43" i="4"/>
  <c r="P43" i="4"/>
  <c r="K43" i="4"/>
  <c r="J43" i="4"/>
  <c r="E43" i="4"/>
  <c r="D43" i="4"/>
  <c r="Q42" i="4"/>
  <c r="P42" i="4"/>
  <c r="K42" i="4"/>
  <c r="J42" i="4"/>
  <c r="E42" i="4"/>
  <c r="D42" i="4"/>
  <c r="Q41" i="4"/>
  <c r="P41" i="4"/>
  <c r="K41" i="4"/>
  <c r="J41" i="4"/>
  <c r="E41" i="4"/>
  <c r="D41" i="4"/>
  <c r="Q40" i="4"/>
  <c r="P40" i="4"/>
  <c r="K40" i="4"/>
  <c r="J40" i="4"/>
  <c r="E40" i="4"/>
  <c r="D40" i="4"/>
  <c r="Q39" i="4"/>
  <c r="P39" i="4"/>
  <c r="K39" i="4"/>
  <c r="J39" i="4"/>
  <c r="E39" i="4"/>
  <c r="D39" i="4"/>
  <c r="Q38" i="4"/>
  <c r="P38" i="4"/>
  <c r="K38" i="4"/>
  <c r="K34" i="4" s="1"/>
  <c r="J38" i="4"/>
  <c r="E38" i="4"/>
  <c r="D38" i="4"/>
  <c r="Q37" i="4"/>
  <c r="P37" i="4"/>
  <c r="K37" i="4"/>
  <c r="J37" i="4"/>
  <c r="E37" i="4"/>
  <c r="D37" i="4"/>
  <c r="Q36" i="4"/>
  <c r="P36" i="4"/>
  <c r="K36" i="4"/>
  <c r="J36" i="4"/>
  <c r="E36" i="4"/>
  <c r="D36" i="4"/>
  <c r="D34" i="4" s="1"/>
  <c r="Q35" i="4"/>
  <c r="Q34" i="4" s="1"/>
  <c r="P35" i="4"/>
  <c r="K35" i="4"/>
  <c r="J35" i="4"/>
  <c r="E35" i="4"/>
  <c r="D35" i="4"/>
  <c r="U34" i="4"/>
  <c r="T34" i="4"/>
  <c r="S34" i="4"/>
  <c r="R34" i="4"/>
  <c r="O34" i="4"/>
  <c r="N34" i="4"/>
  <c r="M34" i="4"/>
  <c r="L34" i="4"/>
  <c r="I34" i="4"/>
  <c r="H34" i="4"/>
  <c r="G34" i="4"/>
  <c r="F34" i="4"/>
  <c r="Q33" i="4"/>
  <c r="P33" i="4"/>
  <c r="K33" i="4"/>
  <c r="J33" i="4"/>
  <c r="E33" i="4"/>
  <c r="D33" i="4"/>
  <c r="Q32" i="4"/>
  <c r="P32" i="4"/>
  <c r="P31" i="4" s="1"/>
  <c r="K32" i="4"/>
  <c r="J32" i="4"/>
  <c r="E32" i="4"/>
  <c r="E31" i="4" s="1"/>
  <c r="D32" i="4"/>
  <c r="U31" i="4"/>
  <c r="T31" i="4"/>
  <c r="S31" i="4"/>
  <c r="R31" i="4"/>
  <c r="O31" i="4"/>
  <c r="N31" i="4"/>
  <c r="M31" i="4"/>
  <c r="L31" i="4"/>
  <c r="I31" i="4"/>
  <c r="H31" i="4"/>
  <c r="G31" i="4"/>
  <c r="F31" i="4"/>
  <c r="Q30" i="4"/>
  <c r="P30" i="4"/>
  <c r="K30" i="4"/>
  <c r="J30" i="4"/>
  <c r="E30" i="4"/>
  <c r="D30" i="4"/>
  <c r="Q29" i="4"/>
  <c r="P29" i="4"/>
  <c r="K29" i="4"/>
  <c r="J29" i="4"/>
  <c r="E29" i="4"/>
  <c r="D29" i="4"/>
  <c r="Q28" i="4"/>
  <c r="P28" i="4"/>
  <c r="K28" i="4"/>
  <c r="J28" i="4"/>
  <c r="E28" i="4"/>
  <c r="D28" i="4"/>
  <c r="Q27" i="4"/>
  <c r="P27" i="4"/>
  <c r="K27" i="4"/>
  <c r="J27" i="4"/>
  <c r="E27" i="4"/>
  <c r="D27" i="4"/>
  <c r="Q26" i="4"/>
  <c r="P26" i="4"/>
  <c r="K26" i="4"/>
  <c r="J26" i="4"/>
  <c r="E26" i="4"/>
  <c r="D26" i="4"/>
  <c r="Q25" i="4"/>
  <c r="P25" i="4"/>
  <c r="K25" i="4"/>
  <c r="J25" i="4"/>
  <c r="E25" i="4"/>
  <c r="D25" i="4"/>
  <c r="Q24" i="4"/>
  <c r="P24" i="4"/>
  <c r="K24" i="4"/>
  <c r="J24" i="4"/>
  <c r="E24" i="4"/>
  <c r="D24" i="4"/>
  <c r="Q23" i="4"/>
  <c r="P23" i="4"/>
  <c r="K23" i="4"/>
  <c r="J23" i="4"/>
  <c r="E23" i="4"/>
  <c r="D23" i="4"/>
  <c r="Q22" i="4"/>
  <c r="P22" i="4"/>
  <c r="K22" i="4"/>
  <c r="J22" i="4"/>
  <c r="E22" i="4"/>
  <c r="D22" i="4"/>
  <c r="Q21" i="4"/>
  <c r="P21" i="4"/>
  <c r="K21" i="4"/>
  <c r="J21" i="4"/>
  <c r="E21" i="4"/>
  <c r="D21" i="4"/>
  <c r="Q20" i="4"/>
  <c r="P20" i="4"/>
  <c r="K20" i="4"/>
  <c r="J20" i="4"/>
  <c r="E20" i="4"/>
  <c r="D20" i="4"/>
  <c r="Q19" i="4"/>
  <c r="P19" i="4"/>
  <c r="K19" i="4"/>
  <c r="J19" i="4"/>
  <c r="E19" i="4"/>
  <c r="D19" i="4"/>
  <c r="Q18" i="4"/>
  <c r="P18" i="4"/>
  <c r="K18" i="4"/>
  <c r="J18" i="4"/>
  <c r="E18" i="4"/>
  <c r="D18" i="4"/>
  <c r="Q17" i="4"/>
  <c r="P17" i="4"/>
  <c r="K17" i="4"/>
  <c r="J17" i="4"/>
  <c r="E17" i="4"/>
  <c r="D17" i="4"/>
  <c r="Q16" i="4"/>
  <c r="P16" i="4"/>
  <c r="K16" i="4"/>
  <c r="J16" i="4"/>
  <c r="E16" i="4"/>
  <c r="D16" i="4"/>
  <c r="Q15" i="4"/>
  <c r="P15" i="4"/>
  <c r="K15" i="4"/>
  <c r="J15" i="4"/>
  <c r="E15" i="4"/>
  <c r="D15" i="4"/>
  <c r="Q14" i="4"/>
  <c r="P14" i="4"/>
  <c r="K14" i="4"/>
  <c r="J14" i="4"/>
  <c r="E14" i="4"/>
  <c r="D14" i="4"/>
  <c r="Q13" i="4"/>
  <c r="P13" i="4"/>
  <c r="K13" i="4"/>
  <c r="J13" i="4"/>
  <c r="E13" i="4"/>
  <c r="D13" i="4"/>
  <c r="Q12" i="4"/>
  <c r="P12" i="4"/>
  <c r="K12" i="4"/>
  <c r="J12" i="4"/>
  <c r="E12" i="4"/>
  <c r="D12" i="4"/>
  <c r="Q11" i="4"/>
  <c r="P11" i="4"/>
  <c r="K11" i="4"/>
  <c r="J11" i="4"/>
  <c r="E11" i="4"/>
  <c r="D11" i="4"/>
  <c r="Q10" i="4"/>
  <c r="P10" i="4"/>
  <c r="K10" i="4"/>
  <c r="J10" i="4"/>
  <c r="E10" i="4"/>
  <c r="D10" i="4"/>
  <c r="Q9" i="4"/>
  <c r="P9" i="4"/>
  <c r="K9" i="4"/>
  <c r="J9" i="4"/>
  <c r="E9" i="4"/>
  <c r="D9" i="4"/>
  <c r="Q8" i="4"/>
  <c r="P8" i="4"/>
  <c r="K8" i="4"/>
  <c r="J8" i="4"/>
  <c r="E8" i="4"/>
  <c r="D8" i="4"/>
  <c r="U7" i="4"/>
  <c r="T7" i="4"/>
  <c r="S7" i="4"/>
  <c r="R7" i="4"/>
  <c r="O7" i="4"/>
  <c r="O6" i="4" s="1"/>
  <c r="N7" i="4"/>
  <c r="N6" i="4" s="1"/>
  <c r="M7" i="4"/>
  <c r="L7" i="4"/>
  <c r="L6" i="4" s="1"/>
  <c r="I7" i="4"/>
  <c r="I6" i="4" s="1"/>
  <c r="H7" i="4"/>
  <c r="G7" i="4"/>
  <c r="F7" i="4"/>
  <c r="F6" i="4" s="1"/>
  <c r="H6" i="4"/>
  <c r="AO9" i="3"/>
  <c r="AN9" i="3"/>
  <c r="AO61" i="3"/>
  <c r="AN61" i="3"/>
  <c r="AO60" i="3"/>
  <c r="AN60" i="3"/>
  <c r="AO59" i="3"/>
  <c r="AN59" i="3"/>
  <c r="AO58" i="3"/>
  <c r="AN58" i="3"/>
  <c r="AO57" i="3"/>
  <c r="AN57" i="3"/>
  <c r="AO56" i="3"/>
  <c r="AN56" i="3"/>
  <c r="AO55" i="3"/>
  <c r="AN55" i="3"/>
  <c r="AO54" i="3"/>
  <c r="AN54" i="3"/>
  <c r="AO53" i="3"/>
  <c r="AN53" i="3"/>
  <c r="AO52" i="3"/>
  <c r="AN52" i="3"/>
  <c r="AO51" i="3"/>
  <c r="AN51" i="3"/>
  <c r="AO50" i="3"/>
  <c r="AN50" i="3"/>
  <c r="AO49" i="3"/>
  <c r="AN49" i="3"/>
  <c r="AO48" i="3"/>
  <c r="AN48" i="3"/>
  <c r="AO47" i="3"/>
  <c r="AN47" i="3"/>
  <c r="AO46" i="3"/>
  <c r="AN46" i="3"/>
  <c r="AO45" i="3"/>
  <c r="AN45" i="3"/>
  <c r="AO44" i="3"/>
  <c r="AN44" i="3"/>
  <c r="AO43" i="3"/>
  <c r="AO42" i="3" s="1"/>
  <c r="AN43" i="3"/>
  <c r="AS42" i="3"/>
  <c r="AR42" i="3"/>
  <c r="AQ42" i="3"/>
  <c r="AP42" i="3"/>
  <c r="AO41" i="3"/>
  <c r="AN41" i="3"/>
  <c r="AO40" i="3"/>
  <c r="AN40" i="3"/>
  <c r="AO39" i="3"/>
  <c r="AN39" i="3"/>
  <c r="AO38" i="3"/>
  <c r="AN38" i="3"/>
  <c r="AO37" i="3"/>
  <c r="AN37" i="3"/>
  <c r="AO36" i="3"/>
  <c r="AN36" i="3"/>
  <c r="AO35" i="3"/>
  <c r="AN35" i="3"/>
  <c r="AO34" i="3"/>
  <c r="AN34" i="3"/>
  <c r="AO33" i="3"/>
  <c r="AN33" i="3"/>
  <c r="AO32" i="3"/>
  <c r="AN32" i="3"/>
  <c r="AO31" i="3"/>
  <c r="AN31" i="3"/>
  <c r="AO30" i="3"/>
  <c r="AO29" i="3" s="1"/>
  <c r="AN30" i="3"/>
  <c r="AS29" i="3"/>
  <c r="AR29" i="3"/>
  <c r="AQ29" i="3"/>
  <c r="AP29" i="3"/>
  <c r="AO28" i="3"/>
  <c r="AN28" i="3"/>
  <c r="AO27" i="3"/>
  <c r="AN27" i="3"/>
  <c r="AO26" i="3"/>
  <c r="AN26" i="3"/>
  <c r="AO25" i="3"/>
  <c r="AN25" i="3"/>
  <c r="AO24" i="3"/>
  <c r="AN24" i="3"/>
  <c r="AO23" i="3"/>
  <c r="AN23" i="3"/>
  <c r="AO22" i="3"/>
  <c r="AN22" i="3"/>
  <c r="AO21" i="3"/>
  <c r="AN21" i="3"/>
  <c r="AO20" i="3"/>
  <c r="AN20" i="3"/>
  <c r="AO19" i="3"/>
  <c r="AN19" i="3"/>
  <c r="AO18" i="3"/>
  <c r="AN18" i="3"/>
  <c r="AO17" i="3"/>
  <c r="AN17" i="3"/>
  <c r="AO16" i="3"/>
  <c r="AN16" i="3"/>
  <c r="AO15" i="3"/>
  <c r="AN15" i="3"/>
  <c r="AO14" i="3"/>
  <c r="AN14" i="3"/>
  <c r="AO13" i="3"/>
  <c r="AN13" i="3"/>
  <c r="AO12" i="3"/>
  <c r="AN12" i="3"/>
  <c r="AO11" i="3"/>
  <c r="AN11" i="3"/>
  <c r="AO10" i="3"/>
  <c r="AN10" i="3"/>
  <c r="AO8" i="3"/>
  <c r="AN8" i="3"/>
  <c r="AO7" i="3"/>
  <c r="AN7" i="3"/>
  <c r="AS6" i="3"/>
  <c r="AR6" i="3"/>
  <c r="AQ6" i="3"/>
  <c r="AP6" i="3"/>
  <c r="E4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I42" i="2"/>
  <c r="H42" i="2"/>
  <c r="G42" i="2"/>
  <c r="F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E29" i="2" s="1"/>
  <c r="D30" i="2"/>
  <c r="I29" i="2"/>
  <c r="H29" i="2"/>
  <c r="G29" i="2"/>
  <c r="F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E6" i="2" s="1"/>
  <c r="D7" i="2"/>
  <c r="I6" i="2"/>
  <c r="H6" i="2"/>
  <c r="G6" i="2"/>
  <c r="F6" i="2"/>
  <c r="S6" i="4" l="1"/>
  <c r="T6" i="4"/>
  <c r="J7" i="4"/>
  <c r="D31" i="4"/>
  <c r="J31" i="4"/>
  <c r="J6" i="4" s="1"/>
  <c r="E7" i="4"/>
  <c r="E6" i="4" s="1"/>
  <c r="AN29" i="3"/>
  <c r="M6" i="4"/>
  <c r="E34" i="4"/>
  <c r="R6" i="4"/>
  <c r="G6" i="4"/>
  <c r="Q31" i="4"/>
  <c r="J34" i="4"/>
  <c r="Q7" i="4"/>
  <c r="P34" i="4"/>
  <c r="P7" i="4"/>
  <c r="P6" i="4" s="1"/>
  <c r="U6" i="4"/>
  <c r="K7" i="4"/>
  <c r="D7" i="4"/>
  <c r="D6" i="4" s="1"/>
  <c r="K31" i="4"/>
  <c r="AO6" i="3"/>
  <c r="AN6" i="3"/>
  <c r="AN42" i="3"/>
  <c r="D29" i="2"/>
  <c r="D42" i="2"/>
  <c r="D6" i="2"/>
  <c r="Q6" i="4" l="1"/>
  <c r="K6" i="4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J42" i="2" s="1"/>
  <c r="O42" i="2"/>
  <c r="N42" i="2"/>
  <c r="M42" i="2"/>
  <c r="L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O29" i="2"/>
  <c r="N29" i="2"/>
  <c r="M29" i="2"/>
  <c r="L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O6" i="2"/>
  <c r="N6" i="2"/>
  <c r="M6" i="2"/>
  <c r="L6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30" i="2"/>
  <c r="Q31" i="2"/>
  <c r="Q32" i="2"/>
  <c r="Q33" i="2"/>
  <c r="Q34" i="2"/>
  <c r="Q35" i="2"/>
  <c r="Q36" i="2"/>
  <c r="Q37" i="2"/>
  <c r="Q38" i="2"/>
  <c r="Q39" i="2"/>
  <c r="Q40" i="2"/>
  <c r="Q41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U42" i="2"/>
  <c r="T42" i="2"/>
  <c r="S42" i="2"/>
  <c r="R42" i="2"/>
  <c r="P41" i="2"/>
  <c r="P40" i="2"/>
  <c r="P39" i="2"/>
  <c r="P38" i="2"/>
  <c r="P37" i="2"/>
  <c r="P36" i="2"/>
  <c r="P35" i="2"/>
  <c r="P34" i="2"/>
  <c r="P33" i="2"/>
  <c r="P32" i="2"/>
  <c r="P31" i="2"/>
  <c r="P30" i="2"/>
  <c r="U29" i="2"/>
  <c r="T29" i="2"/>
  <c r="S29" i="2"/>
  <c r="R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U6" i="2"/>
  <c r="T6" i="2"/>
  <c r="S6" i="2"/>
  <c r="R6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30" i="2"/>
  <c r="W31" i="2"/>
  <c r="W32" i="2"/>
  <c r="W33" i="2"/>
  <c r="W34" i="2"/>
  <c r="W35" i="2"/>
  <c r="W36" i="2"/>
  <c r="W37" i="2"/>
  <c r="W38" i="2"/>
  <c r="W39" i="2"/>
  <c r="W40" i="2"/>
  <c r="W41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AA6" i="2"/>
  <c r="Z6" i="2"/>
  <c r="Y6" i="2"/>
  <c r="X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AA42" i="2"/>
  <c r="Z42" i="2"/>
  <c r="Y42" i="2"/>
  <c r="X42" i="2"/>
  <c r="V41" i="2"/>
  <c r="V40" i="2"/>
  <c r="V39" i="2"/>
  <c r="V38" i="2"/>
  <c r="V37" i="2"/>
  <c r="V36" i="2"/>
  <c r="V35" i="2"/>
  <c r="V34" i="2"/>
  <c r="V33" i="2"/>
  <c r="V32" i="2"/>
  <c r="V31" i="2"/>
  <c r="V30" i="2"/>
  <c r="AA29" i="2"/>
  <c r="Z29" i="2"/>
  <c r="Y29" i="2"/>
  <c r="X29" i="2"/>
  <c r="F47" i="1"/>
  <c r="E61" i="1"/>
  <c r="D61" i="1"/>
  <c r="E60" i="1"/>
  <c r="D60" i="1"/>
  <c r="E59" i="1"/>
  <c r="D59" i="1"/>
  <c r="E66" i="1"/>
  <c r="D66" i="1"/>
  <c r="E65" i="1"/>
  <c r="D65" i="1"/>
  <c r="E64" i="1"/>
  <c r="D64" i="1"/>
  <c r="E63" i="1"/>
  <c r="D63" i="1"/>
  <c r="E62" i="1"/>
  <c r="D62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I47" i="1"/>
  <c r="H47" i="1"/>
  <c r="G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I34" i="1"/>
  <c r="H34" i="1"/>
  <c r="G34" i="1"/>
  <c r="F34" i="1"/>
  <c r="E33" i="1"/>
  <c r="D33" i="1"/>
  <c r="E32" i="1"/>
  <c r="D32" i="1"/>
  <c r="I31" i="1"/>
  <c r="H31" i="1"/>
  <c r="G31" i="1"/>
  <c r="F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I7" i="1"/>
  <c r="I6" i="1" s="1"/>
  <c r="H7" i="1"/>
  <c r="G7" i="1"/>
  <c r="F7" i="1"/>
  <c r="E31" i="1" l="1"/>
  <c r="E34" i="1"/>
  <c r="J29" i="2"/>
  <c r="K6" i="2"/>
  <c r="H6" i="1"/>
  <c r="D31" i="1"/>
  <c r="E47" i="1"/>
  <c r="D47" i="1"/>
  <c r="F6" i="1"/>
  <c r="D34" i="1"/>
  <c r="J6" i="2"/>
  <c r="D7" i="1"/>
  <c r="W6" i="2"/>
  <c r="P6" i="2"/>
  <c r="Q42" i="2"/>
  <c r="K42" i="2"/>
  <c r="W29" i="2"/>
  <c r="V29" i="2"/>
  <c r="V42" i="2"/>
  <c r="W42" i="2"/>
  <c r="P29" i="2"/>
  <c r="P42" i="2"/>
  <c r="Q6" i="2"/>
  <c r="G6" i="1"/>
  <c r="E7" i="1"/>
  <c r="E6" i="1" s="1"/>
  <c r="V6" i="2"/>
  <c r="Q29" i="2"/>
  <c r="K29" i="2"/>
  <c r="D6" i="1" l="1"/>
</calcChain>
</file>

<file path=xl/sharedStrings.xml><?xml version="1.0" encoding="utf-8"?>
<sst xmlns="http://schemas.openxmlformats.org/spreadsheetml/2006/main" count="581" uniqueCount="143">
  <si>
    <t>總計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</si>
  <si>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</si>
  <si>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</si>
  <si>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</si>
  <si>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</si>
  <si>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</si>
  <si>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</si>
  <si>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</si>
  <si>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</si>
  <si>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</si>
  <si>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</si>
  <si>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</si>
  <si>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</si>
  <si>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</si>
  <si>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</si>
  <si>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</si>
  <si>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</si>
  <si>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</si>
  <si>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</si>
  <si>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</si>
  <si>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</si>
  <si>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</si>
  <si>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金門縣</t>
  </si>
  <si>
    <t>連江縣</t>
  </si>
  <si>
    <t>製造業</t>
  </si>
  <si>
    <t>營造業</t>
  </si>
  <si>
    <r>
      <t>臺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灣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省</t>
    </r>
  </si>
  <si>
    <r>
      <t>臺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北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市</t>
    </r>
  </si>
  <si>
    <r>
      <t>高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雄</t>
    </r>
    <r>
      <rPr>
        <b/>
        <sz val="12"/>
        <rFont val="Arial"/>
        <family val="2"/>
      </rPr>
      <t xml:space="preserve"> </t>
    </r>
    <r>
      <rPr>
        <b/>
        <sz val="12"/>
        <rFont val="標楷體"/>
        <family val="4"/>
        <charset val="136"/>
      </rPr>
      <t>市</t>
    </r>
  </si>
  <si>
    <t>件數</t>
    <phoneticPr fontId="2" type="noConversion"/>
  </si>
  <si>
    <t>金額</t>
    <phoneticPr fontId="2" type="noConversion"/>
  </si>
  <si>
    <t>金馬地區</t>
    <phoneticPr fontId="2" type="noConversion"/>
  </si>
  <si>
    <r>
      <t>65</t>
    </r>
    <r>
      <rPr>
        <sz val="12"/>
        <rFont val="標楷體"/>
        <family val="4"/>
        <charset val="136"/>
      </rPr>
      <t>歲以上</t>
    </r>
    <phoneticPr fontId="2" type="noConversion"/>
  </si>
  <si>
    <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</t>
    </r>
    <phoneticPr fontId="2" type="noConversion"/>
  </si>
  <si>
    <r>
      <t>15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歲</t>
    </r>
  </si>
  <si>
    <r>
      <t>20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歲</t>
    </r>
  </si>
  <si>
    <r>
      <t>25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歲</t>
    </r>
  </si>
  <si>
    <r>
      <t>30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34</t>
    </r>
    <r>
      <rPr>
        <sz val="12"/>
        <rFont val="標楷體"/>
        <family val="4"/>
        <charset val="136"/>
      </rPr>
      <t>歲</t>
    </r>
  </si>
  <si>
    <r>
      <t>35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39</t>
    </r>
    <r>
      <rPr>
        <sz val="12"/>
        <rFont val="標楷體"/>
        <family val="4"/>
        <charset val="136"/>
      </rPr>
      <t>歲</t>
    </r>
  </si>
  <si>
    <r>
      <t>40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44</t>
    </r>
    <r>
      <rPr>
        <sz val="12"/>
        <rFont val="標楷體"/>
        <family val="4"/>
        <charset val="136"/>
      </rPr>
      <t>歲</t>
    </r>
  </si>
  <si>
    <r>
      <t>45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49</t>
    </r>
    <r>
      <rPr>
        <sz val="12"/>
        <rFont val="標楷體"/>
        <family val="4"/>
        <charset val="136"/>
      </rPr>
      <t>歲</t>
    </r>
  </si>
  <si>
    <r>
      <t>50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54</t>
    </r>
    <r>
      <rPr>
        <sz val="12"/>
        <rFont val="標楷體"/>
        <family val="4"/>
        <charset val="136"/>
      </rPr>
      <t>歲</t>
    </r>
  </si>
  <si>
    <r>
      <t>55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59</t>
    </r>
    <r>
      <rPr>
        <sz val="12"/>
        <rFont val="標楷體"/>
        <family val="4"/>
        <charset val="136"/>
      </rPr>
      <t>歲</t>
    </r>
  </si>
  <si>
    <r>
      <t>60</t>
    </r>
    <r>
      <rPr>
        <sz val="12"/>
        <rFont val="標楷體"/>
        <family val="4"/>
        <charset val="136"/>
      </rPr>
      <t>－</t>
    </r>
    <r>
      <rPr>
        <sz val="12"/>
        <rFont val="Times New Roman"/>
        <family val="1"/>
      </rPr>
      <t>64</t>
    </r>
    <r>
      <rPr>
        <sz val="12"/>
        <rFont val="標楷體"/>
        <family val="4"/>
        <charset val="136"/>
      </rPr>
      <t>歲</t>
    </r>
  </si>
  <si>
    <t>　　</t>
    <phoneticPr fontId="1" type="noConversion"/>
  </si>
  <si>
    <t>　　該項數字無細項分類數。</t>
    <phoneticPr fontId="1" type="noConversion"/>
  </si>
  <si>
    <t>不動產業</t>
  </si>
  <si>
    <t>支援服務業</t>
  </si>
  <si>
    <t>教育服務業</t>
  </si>
  <si>
    <t>其他服務業</t>
  </si>
  <si>
    <t>農、林、
漁、牧業</t>
    <phoneticPr fontId="1" type="noConversion"/>
  </si>
  <si>
    <t>用水供應及
污染整治業</t>
    <phoneticPr fontId="1" type="noConversion"/>
  </si>
  <si>
    <t>職業災害
住院給付
(件、元)</t>
    <phoneticPr fontId="2" type="noConversion"/>
  </si>
  <si>
    <t>項目名稱</t>
    <phoneticPr fontId="1" type="noConversion"/>
  </si>
  <si>
    <t>縣
市
別</t>
    <phoneticPr fontId="1" type="noConversion"/>
  </si>
  <si>
    <t>行
業
別</t>
    <phoneticPr fontId="4" type="noConversion"/>
  </si>
  <si>
    <t>醫療保健
及社會工
作服務業</t>
    <phoneticPr fontId="1" type="noConversion"/>
  </si>
  <si>
    <t>藝術娛樂及
休閒服務業</t>
    <phoneticPr fontId="1" type="noConversion"/>
  </si>
  <si>
    <t>專業科學及
技術服務業</t>
    <phoneticPr fontId="1" type="noConversion"/>
  </si>
  <si>
    <t>公共行政及
國防；強制
性社會安全</t>
    <phoneticPr fontId="1" type="noConversion"/>
  </si>
  <si>
    <t>礦業及土
石採取業</t>
    <phoneticPr fontId="1" type="noConversion"/>
  </si>
  <si>
    <t>電力及燃
氣供應業</t>
    <phoneticPr fontId="1" type="noConversion"/>
  </si>
  <si>
    <t>資訊及通
訊傳播業</t>
    <phoneticPr fontId="1" type="noConversion"/>
  </si>
  <si>
    <t>件數</t>
    <phoneticPr fontId="2" type="noConversion"/>
  </si>
  <si>
    <t>金額</t>
    <phoneticPr fontId="2" type="noConversion"/>
  </si>
  <si>
    <t>新北市</t>
    <phoneticPr fontId="10" type="noConversion"/>
  </si>
  <si>
    <t>臺北市</t>
    <phoneticPr fontId="10" type="noConversion"/>
  </si>
  <si>
    <t>臺中市</t>
    <phoneticPr fontId="10" type="noConversion"/>
  </si>
  <si>
    <t>臺南市</t>
    <phoneticPr fontId="10" type="noConversion"/>
  </si>
  <si>
    <t>高雄市</t>
    <phoneticPr fontId="10" type="noConversion"/>
  </si>
  <si>
    <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歲</t>
    </r>
    <phoneticPr fontId="2" type="noConversion"/>
  </si>
  <si>
    <r>
      <t>65</t>
    </r>
    <r>
      <rPr>
        <sz val="12"/>
        <rFont val="標楷體"/>
        <family val="4"/>
        <charset val="136"/>
      </rPr>
      <t>歲以上</t>
    </r>
    <phoneticPr fontId="2" type="noConversion"/>
  </si>
  <si>
    <t>職業災害
住院給付
(件、元)</t>
    <phoneticPr fontId="2" type="noConversion"/>
  </si>
  <si>
    <t>複分類
項目</t>
    <phoneticPr fontId="2" type="noConversion"/>
  </si>
  <si>
    <t>年
齡
組
別</t>
    <phoneticPr fontId="1" type="noConversion"/>
  </si>
  <si>
    <r>
      <t>103</t>
    </r>
    <r>
      <rPr>
        <sz val="12"/>
        <rFont val="標楷體"/>
        <family val="4"/>
        <charset val="136"/>
      </rPr>
      <t>年</t>
    </r>
    <phoneticPr fontId="2" type="noConversion"/>
  </si>
  <si>
    <r>
      <t>102</t>
    </r>
    <r>
      <rPr>
        <sz val="12"/>
        <rFont val="標楷體"/>
        <family val="4"/>
        <charset val="136"/>
      </rPr>
      <t>年</t>
    </r>
    <phoneticPr fontId="2" type="noConversion"/>
  </si>
  <si>
    <r>
      <t>101</t>
    </r>
    <r>
      <rPr>
        <sz val="12"/>
        <rFont val="標楷體"/>
        <family val="4"/>
        <charset val="136"/>
      </rPr>
      <t>年</t>
    </r>
    <phoneticPr fontId="2" type="noConversion"/>
  </si>
  <si>
    <r>
      <t>100</t>
    </r>
    <r>
      <rPr>
        <sz val="12"/>
        <rFont val="標楷體"/>
        <family val="4"/>
        <charset val="136"/>
      </rPr>
      <t>年</t>
    </r>
    <phoneticPr fontId="2" type="noConversion"/>
  </si>
  <si>
    <r>
      <t>99</t>
    </r>
    <r>
      <rPr>
        <sz val="12"/>
        <rFont val="標楷體"/>
        <family val="4"/>
        <charset val="136"/>
      </rPr>
      <t>年</t>
    </r>
    <phoneticPr fontId="2" type="noConversion"/>
  </si>
  <si>
    <r>
      <t>98</t>
    </r>
    <r>
      <rPr>
        <sz val="12"/>
        <rFont val="標楷體"/>
        <family val="4"/>
        <charset val="136"/>
      </rPr>
      <t>年</t>
    </r>
    <phoneticPr fontId="2" type="noConversion"/>
  </si>
  <si>
    <r>
      <t>97</t>
    </r>
    <r>
      <rPr>
        <sz val="12"/>
        <rFont val="標楷體"/>
        <family val="4"/>
        <charset val="136"/>
      </rPr>
      <t>年</t>
    </r>
    <phoneticPr fontId="2" type="noConversion"/>
  </si>
  <si>
    <r>
      <t>96</t>
    </r>
    <r>
      <rPr>
        <sz val="12"/>
        <rFont val="標楷體"/>
        <family val="4"/>
        <charset val="136"/>
      </rPr>
      <t>年</t>
    </r>
    <phoneticPr fontId="2" type="noConversion"/>
  </si>
  <si>
    <t>女</t>
    <phoneticPr fontId="1" type="noConversion"/>
  </si>
  <si>
    <t>男</t>
    <phoneticPr fontId="1" type="noConversion"/>
  </si>
  <si>
    <t>合計</t>
    <phoneticPr fontId="1" type="noConversion"/>
  </si>
  <si>
    <r>
      <t>註：</t>
    </r>
    <r>
      <rPr>
        <sz val="12"/>
        <rFont val="Times New Roman"/>
        <family val="1"/>
      </rPr>
      <t>1.100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13,623,507</t>
    </r>
    <r>
      <rPr>
        <sz val="12"/>
        <rFont val="標楷體"/>
        <family val="4"/>
        <charset val="136"/>
      </rPr>
      <t>元。
　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配合部分縣市合併或改制為直轄市，自</t>
    </r>
    <r>
      <rPr>
        <sz val="12"/>
        <rFont val="Times New Roman"/>
        <family val="1"/>
      </rPr>
      <t>100</t>
    </r>
    <r>
      <rPr>
        <sz val="12"/>
        <rFont val="標楷體"/>
        <family val="4"/>
        <charset val="136"/>
      </rPr>
      <t>年起統計資料
　　　依改制後縣市別編製。</t>
    </r>
    <phoneticPr fontId="1" type="noConversion"/>
  </si>
  <si>
    <r>
      <t>註：</t>
    </r>
    <r>
      <rPr>
        <sz val="12"/>
        <rFont val="Times New Roman"/>
        <family val="1"/>
      </rPr>
      <t>101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3,009,583</t>
    </r>
    <r>
      <rPr>
        <sz val="12"/>
        <rFont val="標楷體"/>
        <family val="4"/>
        <charset val="136"/>
      </rPr>
      <t>元。</t>
    </r>
    <phoneticPr fontId="1" type="noConversion"/>
  </si>
  <si>
    <r>
      <t>註：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2,627,744</t>
    </r>
    <r>
      <rPr>
        <sz val="12"/>
        <rFont val="標楷體"/>
        <family val="4"/>
        <charset val="136"/>
      </rPr>
      <t>元。</t>
    </r>
    <phoneticPr fontId="1" type="noConversion"/>
  </si>
  <si>
    <r>
      <t>註：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2,381,098</t>
    </r>
    <r>
      <rPr>
        <sz val="12"/>
        <rFont val="標楷體"/>
        <family val="4"/>
        <charset val="136"/>
      </rPr>
      <t>元。</t>
    </r>
    <phoneticPr fontId="1" type="noConversion"/>
  </si>
  <si>
    <r>
      <t>104</t>
    </r>
    <r>
      <rPr>
        <sz val="12"/>
        <rFont val="標楷體"/>
        <family val="4"/>
        <charset val="136"/>
      </rPr>
      <t>年</t>
    </r>
    <phoneticPr fontId="2" type="noConversion"/>
  </si>
  <si>
    <t>桃園市</t>
    <phoneticPr fontId="10" type="noConversion"/>
  </si>
  <si>
    <r>
      <t>105</t>
    </r>
    <r>
      <rPr>
        <sz val="12"/>
        <rFont val="標楷體"/>
        <family val="4"/>
        <charset val="136"/>
      </rPr>
      <t>年</t>
    </r>
    <phoneticPr fontId="2" type="noConversion"/>
  </si>
  <si>
    <t>農、林、
漁、牧業</t>
    <phoneticPr fontId="1" type="noConversion"/>
  </si>
  <si>
    <t>礦業及土
石採取業</t>
    <phoneticPr fontId="1" type="noConversion"/>
  </si>
  <si>
    <t>電力及燃
氣供應業</t>
    <phoneticPr fontId="1" type="noConversion"/>
  </si>
  <si>
    <t>用水供應及
污染整治業</t>
    <phoneticPr fontId="1" type="noConversion"/>
  </si>
  <si>
    <t>營建工程業</t>
    <phoneticPr fontId="11" type="noConversion"/>
  </si>
  <si>
    <t>批發及零售業</t>
    <phoneticPr fontId="1" type="noConversion"/>
  </si>
  <si>
    <t>運輸及倉儲業</t>
    <phoneticPr fontId="1" type="noConversion"/>
  </si>
  <si>
    <t>住宿及餐飲業</t>
    <phoneticPr fontId="1" type="noConversion"/>
  </si>
  <si>
    <t>金融及保險業</t>
    <phoneticPr fontId="1" type="noConversion"/>
  </si>
  <si>
    <t>專業科學及
技術服務業</t>
    <phoneticPr fontId="1" type="noConversion"/>
  </si>
  <si>
    <t>公共行政及
國防；強制
性社會安全</t>
    <phoneticPr fontId="1" type="noConversion"/>
  </si>
  <si>
    <t>教育業</t>
    <phoneticPr fontId="11" type="noConversion"/>
  </si>
  <si>
    <t>醫療保健及社會工作服務業</t>
    <phoneticPr fontId="1" type="noConversion"/>
  </si>
  <si>
    <t>藝術娛樂及
休閒服務業</t>
    <phoneticPr fontId="1" type="noConversion"/>
  </si>
  <si>
    <t>職業災害住院給付
(件、元)</t>
    <phoneticPr fontId="2" type="noConversion"/>
  </si>
  <si>
    <t>項目
名稱</t>
    <phoneticPr fontId="1" type="noConversion"/>
  </si>
  <si>
    <t>批發及零售業</t>
    <phoneticPr fontId="1" type="noConversion"/>
  </si>
  <si>
    <t>運輸及倉儲業</t>
    <phoneticPr fontId="1" type="noConversion"/>
  </si>
  <si>
    <t>住宿及餐飲業</t>
    <phoneticPr fontId="1" type="noConversion"/>
  </si>
  <si>
    <t>金融及保險業</t>
    <phoneticPr fontId="1" type="noConversion"/>
  </si>
  <si>
    <t>職業災害住院給付
(件、元)</t>
    <phoneticPr fontId="2" type="noConversion"/>
  </si>
  <si>
    <t>項目
名稱</t>
    <phoneticPr fontId="1" type="noConversion"/>
  </si>
  <si>
    <r>
      <t>註：</t>
    </r>
    <r>
      <rPr>
        <sz val="12"/>
        <rFont val="Times New Roman"/>
        <family val="1"/>
      </rPr>
      <t>1.99</t>
    </r>
    <r>
      <rPr>
        <sz val="12"/>
        <rFont val="標楷體"/>
        <family val="4"/>
        <charset val="136"/>
      </rPr>
      <t>年合計欄總金額包含無法歸類之住院給付</t>
    </r>
    <r>
      <rPr>
        <sz val="12"/>
        <rFont val="Times New Roman"/>
        <family val="1"/>
      </rPr>
      <t>3,244,494</t>
    </r>
    <r>
      <rPr>
        <sz val="12"/>
        <rFont val="標楷體"/>
        <family val="4"/>
        <charset val="136"/>
      </rPr>
      <t>元，該項數字無細項分類數。
　　</t>
    </r>
    <r>
      <rPr>
        <sz val="12"/>
        <rFont val="Times New Roman"/>
        <family val="1"/>
      </rPr>
      <t>2.99</t>
    </r>
    <r>
      <rPr>
        <sz val="12"/>
        <rFont val="標楷體"/>
        <family val="4"/>
        <charset val="136"/>
      </rPr>
      <t>年起行業別統計資料由</t>
    </r>
    <r>
      <rPr>
        <sz val="12"/>
        <rFont val="Times New Roman"/>
        <family val="1"/>
      </rPr>
      <t>16</t>
    </r>
    <r>
      <rPr>
        <sz val="12"/>
        <rFont val="標楷體"/>
        <family val="4"/>
        <charset val="136"/>
      </rPr>
      <t>大類變更為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大類。</t>
    </r>
    <phoneticPr fontId="1" type="noConversion"/>
  </si>
  <si>
    <r>
      <t>註：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年合計欄總金額包含無法歸類之住院給付</t>
    </r>
    <r>
      <rPr>
        <sz val="12"/>
        <rFont val="Times New Roman"/>
        <family val="1"/>
      </rPr>
      <t>4,670,800</t>
    </r>
    <r>
      <rPr>
        <sz val="12"/>
        <rFont val="標楷體"/>
        <family val="4"/>
        <charset val="136"/>
      </rPr>
      <t>元，</t>
    </r>
    <phoneticPr fontId="1" type="noConversion"/>
  </si>
  <si>
    <r>
      <t>註：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年合計欄總金額包含無法歸類之住院給付</t>
    </r>
    <r>
      <rPr>
        <sz val="12"/>
        <rFont val="Times New Roman"/>
        <family val="1"/>
      </rPr>
      <t>5,364,217</t>
    </r>
    <r>
      <rPr>
        <sz val="12"/>
        <rFont val="標楷體"/>
        <family val="4"/>
        <charset val="136"/>
      </rPr>
      <t>元，</t>
    </r>
    <phoneticPr fontId="1" type="noConversion"/>
  </si>
  <si>
    <r>
      <t>註：</t>
    </r>
    <r>
      <rPr>
        <sz val="12"/>
        <rFont val="Times New Roman"/>
        <family val="1"/>
      </rPr>
      <t>96</t>
    </r>
    <r>
      <rPr>
        <sz val="12"/>
        <rFont val="標楷體"/>
        <family val="4"/>
        <charset val="136"/>
      </rPr>
      <t>年合計欄總金額包含無法歸類之住院給付</t>
    </r>
    <r>
      <rPr>
        <sz val="12"/>
        <rFont val="Times New Roman"/>
        <family val="1"/>
      </rPr>
      <t>11,137,517</t>
    </r>
    <r>
      <rPr>
        <sz val="12"/>
        <rFont val="標楷體"/>
        <family val="4"/>
        <charset val="136"/>
      </rPr>
      <t>元，</t>
    </r>
    <phoneticPr fontId="1" type="noConversion"/>
  </si>
  <si>
    <t>勞工保險職業災害住院給付件數及金額－按縣市、年齡組別及行業分</t>
    <phoneticPr fontId="2" type="noConversion"/>
  </si>
  <si>
    <r>
      <t>106</t>
    </r>
    <r>
      <rPr>
        <sz val="12"/>
        <rFont val="標楷體"/>
        <family val="4"/>
        <charset val="136"/>
      </rPr>
      <t>年</t>
    </r>
    <phoneticPr fontId="2" type="noConversion"/>
  </si>
  <si>
    <r>
      <t>107</t>
    </r>
    <r>
      <rPr>
        <sz val="12"/>
        <rFont val="標楷體"/>
        <family val="4"/>
        <charset val="136"/>
      </rPr>
      <t>年</t>
    </r>
    <phoneticPr fontId="2" type="noConversion"/>
  </si>
  <si>
    <t>勞工保險職業災害住院給付件數及金額
－按縣市、年齡組別及行業分</t>
    <phoneticPr fontId="2" type="noConversion"/>
  </si>
  <si>
    <t>勞工保險職業災害住院給付件數及金額
－按縣市及年齡組別分</t>
    <phoneticPr fontId="2" type="noConversion"/>
  </si>
  <si>
    <r>
      <t>108</t>
    </r>
    <r>
      <rPr>
        <sz val="12"/>
        <rFont val="標楷體"/>
        <family val="4"/>
        <charset val="136"/>
      </rPr>
      <t>年</t>
    </r>
    <phoneticPr fontId="2" type="noConversion"/>
  </si>
  <si>
    <r>
      <t>109</t>
    </r>
    <r>
      <rPr>
        <sz val="12"/>
        <rFont val="標楷體"/>
        <family val="4"/>
        <charset val="136"/>
      </rPr>
      <t>年</t>
    </r>
    <phoneticPr fontId="2" type="noConversion"/>
  </si>
  <si>
    <t>出版影音及
資通訊業</t>
    <phoneticPr fontId="1" type="noConversion"/>
  </si>
  <si>
    <r>
      <t>110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</si>
  <si>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1.109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2,577,969</t>
    </r>
    <r>
      <rPr>
        <sz val="12"/>
        <rFont val="標楷體"/>
        <family val="4"/>
        <charset val="136"/>
      </rPr>
      <t>元。
　　</t>
    </r>
    <r>
      <rPr>
        <sz val="12"/>
        <rFont val="Times New Roman"/>
        <family val="1"/>
      </rPr>
      <t>2.105~109</t>
    </r>
    <r>
      <rPr>
        <sz val="12"/>
        <rFont val="標楷體"/>
        <family val="4"/>
        <charset val="136"/>
      </rPr>
      <t>年行業別係依「行業統計分類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次修訂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」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編製。</t>
    </r>
    <phoneticPr fontId="1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</si>
  <si>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1.108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2,363,699</t>
    </r>
    <r>
      <rPr>
        <sz val="12"/>
        <rFont val="標楷體"/>
        <family val="4"/>
        <charset val="136"/>
      </rPr>
      <t>元。
　　</t>
    </r>
    <r>
      <rPr>
        <sz val="12"/>
        <rFont val="Times New Roman"/>
        <family val="1"/>
      </rPr>
      <t>2.105~109</t>
    </r>
    <r>
      <rPr>
        <sz val="12"/>
        <rFont val="標楷體"/>
        <family val="4"/>
        <charset val="136"/>
      </rPr>
      <t>年行業別係依「行業統計分類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次修訂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」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編製。</t>
    </r>
    <phoneticPr fontId="1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</si>
  <si>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1.107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1,781,540</t>
    </r>
    <r>
      <rPr>
        <sz val="12"/>
        <rFont val="標楷體"/>
        <family val="4"/>
        <charset val="136"/>
      </rPr>
      <t>元。
　　</t>
    </r>
    <r>
      <rPr>
        <sz val="12"/>
        <rFont val="Times New Roman"/>
        <family val="1"/>
      </rPr>
      <t>2.105~109</t>
    </r>
    <r>
      <rPr>
        <sz val="12"/>
        <rFont val="標楷體"/>
        <family val="4"/>
        <charset val="136"/>
      </rPr>
      <t>年行業別係依「行業統計分類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次修訂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」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編製。</t>
    </r>
    <phoneticPr fontId="1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</si>
  <si>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1.106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1,890,756</t>
    </r>
    <r>
      <rPr>
        <sz val="12"/>
        <rFont val="標楷體"/>
        <family val="4"/>
        <charset val="136"/>
      </rPr>
      <t>元。
　　</t>
    </r>
    <r>
      <rPr>
        <sz val="12"/>
        <rFont val="Times New Roman"/>
        <family val="1"/>
      </rPr>
      <t>2.105~109</t>
    </r>
    <r>
      <rPr>
        <sz val="12"/>
        <rFont val="標楷體"/>
        <family val="4"/>
        <charset val="136"/>
      </rPr>
      <t>年行業別係依「行業統計分類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次修訂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」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編製。</t>
    </r>
    <phoneticPr fontId="1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</si>
  <si>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1.105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2,295,393</t>
    </r>
    <r>
      <rPr>
        <sz val="12"/>
        <rFont val="標楷體"/>
        <family val="4"/>
        <charset val="136"/>
      </rPr>
      <t>元。
　　</t>
    </r>
    <r>
      <rPr>
        <sz val="12"/>
        <rFont val="Times New Roman"/>
        <family val="1"/>
      </rPr>
      <t>2.105~109</t>
    </r>
    <r>
      <rPr>
        <sz val="12"/>
        <rFont val="標楷體"/>
        <family val="4"/>
        <charset val="136"/>
      </rPr>
      <t>年行業別係依「行業統計分類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次修訂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」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編製。</t>
    </r>
    <phoneticPr fontId="1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</si>
  <si>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1.104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2,668,572</t>
    </r>
    <r>
      <rPr>
        <sz val="12"/>
        <rFont val="標楷體"/>
        <family val="4"/>
        <charset val="136"/>
      </rPr>
      <t>元。
　　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配合桃園縣改制為直轄市，自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 xml:space="preserve">年起統計資料依改制後
　　　縣市別編製。
</t>
    </r>
    <r>
      <rPr>
        <sz val="12"/>
        <rFont val="Times New Roman"/>
        <family val="1"/>
      </rPr>
      <t xml:space="preserve">       3.102~104</t>
    </r>
    <r>
      <rPr>
        <sz val="12"/>
        <rFont val="標楷體"/>
        <family val="4"/>
        <charset val="136"/>
      </rPr>
      <t>年行業別係依「行業統計分類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次修訂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」
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編製。</t>
    </r>
    <phoneticPr fontId="1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</si>
  <si>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>1.110</t>
    </r>
    <r>
      <rPr>
        <sz val="12"/>
        <rFont val="標楷體"/>
        <family val="4"/>
        <charset val="136"/>
      </rPr>
      <t>年合計金額包含無法歸類之住院給付</t>
    </r>
    <r>
      <rPr>
        <sz val="12"/>
        <rFont val="Times New Roman"/>
        <family val="1"/>
      </rPr>
      <t>2,045,093</t>
    </r>
    <r>
      <rPr>
        <sz val="12"/>
        <rFont val="標楷體"/>
        <family val="4"/>
        <charset val="136"/>
      </rPr>
      <t>元。
　　</t>
    </r>
    <r>
      <rPr>
        <sz val="12"/>
        <rFont val="Times New Roman"/>
        <family val="1"/>
      </rPr>
      <t>2.110</t>
    </r>
    <r>
      <rPr>
        <sz val="12"/>
        <rFont val="標楷體"/>
        <family val="4"/>
        <charset val="136"/>
      </rPr>
      <t>年起行業別係依「行業統計分類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次修正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」編製，
　　「出版影音及資通訊業」為原「出版、影音製作、傳播及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  <charset val="136"/>
      </rPr>
      <t>資通訊服務業」。</t>
    </r>
    <phoneticPr fontId="1" type="noConversion"/>
  </si>
  <si>
    <t>職業災害
住院給付
(件、元)</t>
    <phoneticPr fontId="2" type="noConversion"/>
  </si>
  <si>
    <t>勞工職業災害保險住院給付－按縣市、年齡組別及行業分</t>
    <phoneticPr fontId="2" type="noConversion"/>
  </si>
  <si>
    <t>勞工保險職業災害住院給付－按縣市、年齡組別及行業分</t>
    <phoneticPr fontId="2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</si>
  <si>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月</t>
    </r>
    <phoneticPr fontId="2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</si>
  <si>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至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月</t>
    </r>
    <phoneticPr fontId="2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</si>
  <si>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>勞工職業災害保險及保護法自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月實施，原勞工保險之
　　　職業災害保險給付同時改列於勞工職業災害保險報表項下。
　　</t>
    </r>
    <r>
      <rPr>
        <sz val="12"/>
        <rFont val="Times New Roman"/>
        <family val="1"/>
      </rPr>
      <t xml:space="preserve">2. </t>
    </r>
    <r>
      <rPr>
        <sz val="12"/>
        <rFont val="Times New Roman"/>
        <family val="1"/>
      </rPr>
      <t>110~111</t>
    </r>
    <r>
      <rPr>
        <sz val="12"/>
        <rFont val="標楷體"/>
        <family val="4"/>
        <charset val="136"/>
      </rPr>
      <t>年行業別係依「行業統計分類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次修正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」編製。</t>
    </r>
    <phoneticPr fontId="1" type="noConversion"/>
  </si>
  <si>
    <t>其他
(特別加保者)</t>
    <phoneticPr fontId="11" type="noConversion"/>
  </si>
  <si>
    <r>
      <rPr>
        <sz val="12"/>
        <rFont val="標楷體"/>
        <family val="4"/>
        <charset val="136"/>
      </rPr>
      <t>註：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>勞工職業災害保險及保護法自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月實施，本表統計資料
　　　同時編列。
　　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>合計金額包含無法歸類之住院給付</t>
    </r>
    <r>
      <rPr>
        <sz val="12"/>
        <rFont val="Times New Roman"/>
        <family val="1"/>
      </rPr>
      <t>1,600,525</t>
    </r>
    <r>
      <rPr>
        <sz val="12"/>
        <rFont val="標楷體"/>
        <family val="4"/>
        <charset val="136"/>
      </rPr>
      <t>元。
　　</t>
    </r>
    <r>
      <rPr>
        <sz val="12"/>
        <rFont val="Times New Roman"/>
        <family val="1"/>
      </rPr>
      <t>3. 110~111</t>
    </r>
    <r>
      <rPr>
        <sz val="12"/>
        <rFont val="標楷體"/>
        <family val="4"/>
        <charset val="136"/>
      </rPr>
      <t>年行業別係依「行業統計分類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第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次修正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」編製。
　　</t>
    </r>
    <r>
      <rPr>
        <sz val="12"/>
        <rFont val="Times New Roman"/>
        <family val="1"/>
      </rPr>
      <t xml:space="preserve">4. </t>
    </r>
    <r>
      <rPr>
        <sz val="12"/>
        <rFont val="標楷體"/>
        <family val="4"/>
        <charset val="136"/>
      </rPr>
      <t>縣市「其他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特別加保者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」係指依勞工職業災害保險及保護
　　　法第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條規定參加保險者，此項被保險人無地區資料。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</si>
</sst>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;\-* #,##0;_-* &quot;-&quot;;_-@"/>
    <numFmt numFmtId="177" formatCode="#,##0;\-\ #,###;&quot;-&quot;;_-@"/>
  </numFmts>
  <fonts count="12"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細明體"/>
      <family val="3"/>
      <charset val="136"/>
    </font>
    <font>
      <sz val="12"/>
      <name val="Arial"/>
      <family val="2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6"/>
      <name val="華康楷書體W5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Alignment="1">
      <alignment vertical="top"/>
    </xf>
    <xf numFmtId="176" fontId="8" fillId="0" borderId="1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177" fontId="8" fillId="0" borderId="1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177" fontId="9" fillId="0" borderId="2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vertical="center"/>
    </xf>
    <xf numFmtId="177" fontId="9" fillId="2" borderId="1" xfId="0" applyNumberFormat="1" applyFont="1" applyFill="1" applyBorder="1" applyAlignment="1">
      <alignment vertical="center"/>
    </xf>
    <xf numFmtId="177" fontId="9" fillId="2" borderId="3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vertical="center"/>
    </xf>
    <xf numFmtId="177" fontId="8" fillId="2" borderId="2" xfId="0" applyNumberFormat="1" applyFont="1" applyFill="1" applyBorder="1" applyAlignment="1">
      <alignment vertical="center"/>
    </xf>
    <xf numFmtId="177" fontId="9" fillId="2" borderId="7" xfId="0" applyNumberFormat="1" applyFont="1" applyFill="1" applyBorder="1" applyAlignment="1">
      <alignment vertical="center"/>
    </xf>
    <xf numFmtId="177" fontId="9" fillId="2" borderId="2" xfId="0" applyNumberFormat="1" applyFont="1" applyFill="1" applyBorder="1" applyAlignment="1">
      <alignment vertical="center"/>
    </xf>
    <xf numFmtId="177" fontId="9" fillId="2" borderId="11" xfId="0" applyNumberFormat="1" applyFont="1" applyFill="1" applyBorder="1" applyAlignment="1">
      <alignment vertical="center"/>
    </xf>
    <xf numFmtId="177" fontId="9" fillId="2" borderId="4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8" fillId="2" borderId="7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176" fontId="9" fillId="2" borderId="7" xfId="0" applyNumberFormat="1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vertical="center"/>
    </xf>
    <xf numFmtId="176" fontId="9" fillId="2" borderId="2" xfId="0" applyNumberFormat="1" applyFont="1" applyFill="1" applyBorder="1" applyAlignment="1">
      <alignment vertical="center"/>
    </xf>
    <xf numFmtId="176" fontId="9" fillId="2" borderId="11" xfId="0" applyNumberFormat="1" applyFont="1" applyFill="1" applyBorder="1" applyAlignment="1">
      <alignment vertical="center"/>
    </xf>
    <xf numFmtId="176" fontId="9" fillId="2" borderId="3" xfId="0" applyNumberFormat="1" applyFont="1" applyFill="1" applyBorder="1" applyAlignment="1">
      <alignment vertical="center"/>
    </xf>
    <xf numFmtId="176" fontId="9" fillId="2" borderId="4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7" fontId="9" fillId="0" borderId="2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zoomScale="80" zoomScaleNormal="80" zoomScaleSheetLayoutView="80" workbookViewId="0">
      <selection activeCell="A2" sqref="A2"/>
    </sheetView>
  </sheetViews>
  <sheetFormatPr defaultColWidth="9" defaultRowHeight="15"/>
  <cols>
    <col min="1" max="1" width="10.375" style="2" customWidth="1"/>
    <col min="2" max="2" width="4.625" style="2" customWidth="1"/>
    <col min="3" max="3" width="14.75" style="2" customWidth="1"/>
    <col min="4" max="4" width="7.75" style="1" customWidth="1"/>
    <col min="5" max="5" width="13.625" style="1" customWidth="1"/>
    <col min="6" max="6" width="7.75" style="1" customWidth="1"/>
    <col min="7" max="7" width="13.625" style="1" customWidth="1"/>
    <col min="8" max="8" width="7.75" style="1" customWidth="1"/>
    <col min="9" max="9" width="13.625" style="1" customWidth="1"/>
    <col min="10" max="16384" width="9" style="1"/>
  </cols>
  <sheetData>
    <row r="1" spans="1:9" ht="40.9" customHeight="1">
      <c r="A1" s="92" t="s">
        <v>136</v>
      </c>
      <c r="B1" s="93"/>
      <c r="C1" s="93"/>
      <c r="D1" s="93"/>
      <c r="E1" s="93"/>
      <c r="F1" s="93"/>
      <c r="G1" s="93"/>
      <c r="H1" s="93"/>
      <c r="I1" s="93"/>
    </row>
    <row r="2" spans="1:9" ht="18" customHeight="1" thickBot="1"/>
    <row r="3" spans="1:9" s="6" customFormat="1" ht="24" customHeight="1">
      <c r="A3" s="102" t="s">
        <v>108</v>
      </c>
      <c r="B3" s="104" t="s">
        <v>73</v>
      </c>
      <c r="C3" s="105"/>
      <c r="D3" s="110" t="s">
        <v>139</v>
      </c>
      <c r="E3" s="111"/>
      <c r="F3" s="111"/>
      <c r="G3" s="111"/>
      <c r="H3" s="111"/>
      <c r="I3" s="112"/>
    </row>
    <row r="4" spans="1:9" s="2" customFormat="1" ht="24" customHeight="1">
      <c r="A4" s="103"/>
      <c r="B4" s="106"/>
      <c r="C4" s="107"/>
      <c r="D4" s="113" t="s">
        <v>85</v>
      </c>
      <c r="E4" s="114"/>
      <c r="F4" s="115" t="s">
        <v>84</v>
      </c>
      <c r="G4" s="114"/>
      <c r="H4" s="115" t="s">
        <v>83</v>
      </c>
      <c r="I4" s="116"/>
    </row>
    <row r="5" spans="1:9" ht="24" customHeight="1">
      <c r="A5" s="103"/>
      <c r="B5" s="108"/>
      <c r="C5" s="109"/>
      <c r="D5" s="40" t="s">
        <v>29</v>
      </c>
      <c r="E5" s="30" t="s">
        <v>30</v>
      </c>
      <c r="F5" s="30" t="s">
        <v>29</v>
      </c>
      <c r="G5" s="30" t="s">
        <v>30</v>
      </c>
      <c r="H5" s="30" t="s">
        <v>29</v>
      </c>
      <c r="I5" s="41" t="s">
        <v>30</v>
      </c>
    </row>
    <row r="6" spans="1:9" ht="24.6" customHeight="1">
      <c r="A6" s="94" t="s">
        <v>135</v>
      </c>
      <c r="B6" s="96" t="s">
        <v>54</v>
      </c>
      <c r="C6" s="34" t="s">
        <v>0</v>
      </c>
      <c r="D6" s="42">
        <f t="shared" ref="D6" si="0">SUM(D7:D29)</f>
        <v>27629</v>
      </c>
      <c r="E6" s="31">
        <f>SUM(E7:E29)+1600525</f>
        <v>1252993129</v>
      </c>
      <c r="F6" s="31">
        <f t="shared" ref="F6:I6" si="1">SUM(F7:F29)</f>
        <v>17963</v>
      </c>
      <c r="G6" s="31">
        <f t="shared" si="1"/>
        <v>917846939</v>
      </c>
      <c r="H6" s="31">
        <f t="shared" si="1"/>
        <v>9666</v>
      </c>
      <c r="I6" s="43">
        <f t="shared" si="1"/>
        <v>333545665</v>
      </c>
    </row>
    <row r="7" spans="1:9" ht="24.6" customHeight="1">
      <c r="A7" s="94"/>
      <c r="B7" s="97"/>
      <c r="C7" s="34" t="s">
        <v>65</v>
      </c>
      <c r="D7" s="42">
        <f t="shared" ref="D7:E26" si="2">F7+H7</f>
        <v>3080</v>
      </c>
      <c r="E7" s="31">
        <f t="shared" si="2"/>
        <v>128735778</v>
      </c>
      <c r="F7" s="31">
        <v>2048</v>
      </c>
      <c r="G7" s="31">
        <v>91605340</v>
      </c>
      <c r="H7" s="31">
        <v>1032</v>
      </c>
      <c r="I7" s="43">
        <v>37130438</v>
      </c>
    </row>
    <row r="8" spans="1:9" ht="24.6" customHeight="1">
      <c r="A8" s="94"/>
      <c r="B8" s="97"/>
      <c r="C8" s="34" t="s">
        <v>66</v>
      </c>
      <c r="D8" s="42">
        <f t="shared" si="2"/>
        <v>4292</v>
      </c>
      <c r="E8" s="31">
        <f t="shared" si="2"/>
        <v>161278796</v>
      </c>
      <c r="F8" s="31">
        <v>2632</v>
      </c>
      <c r="G8" s="31">
        <v>108588899</v>
      </c>
      <c r="H8" s="31">
        <v>1660</v>
      </c>
      <c r="I8" s="43">
        <v>52689897</v>
      </c>
    </row>
    <row r="9" spans="1:9" ht="24.6" customHeight="1">
      <c r="A9" s="94"/>
      <c r="B9" s="97"/>
      <c r="C9" s="34" t="s">
        <v>91</v>
      </c>
      <c r="D9" s="42">
        <f t="shared" si="2"/>
        <v>2097</v>
      </c>
      <c r="E9" s="31">
        <f t="shared" si="2"/>
        <v>108149933</v>
      </c>
      <c r="F9" s="31">
        <v>1450</v>
      </c>
      <c r="G9" s="31">
        <v>83264959</v>
      </c>
      <c r="H9" s="31">
        <v>647</v>
      </c>
      <c r="I9" s="43">
        <v>24884974</v>
      </c>
    </row>
    <row r="10" spans="1:9" ht="24.6" customHeight="1">
      <c r="A10" s="94"/>
      <c r="B10" s="97"/>
      <c r="C10" s="34" t="s">
        <v>67</v>
      </c>
      <c r="D10" s="42">
        <f t="shared" si="2"/>
        <v>4303</v>
      </c>
      <c r="E10" s="31">
        <f t="shared" si="2"/>
        <v>171850089</v>
      </c>
      <c r="F10" s="31">
        <v>2757</v>
      </c>
      <c r="G10" s="31">
        <v>125851117</v>
      </c>
      <c r="H10" s="31">
        <v>1546</v>
      </c>
      <c r="I10" s="43">
        <v>45998972</v>
      </c>
    </row>
    <row r="11" spans="1:9" ht="24.6" customHeight="1">
      <c r="A11" s="94"/>
      <c r="B11" s="97"/>
      <c r="C11" s="34" t="s">
        <v>68</v>
      </c>
      <c r="D11" s="42">
        <f t="shared" si="2"/>
        <v>2288</v>
      </c>
      <c r="E11" s="31">
        <f t="shared" si="2"/>
        <v>122280660</v>
      </c>
      <c r="F11" s="31">
        <v>1466</v>
      </c>
      <c r="G11" s="31">
        <v>87566723</v>
      </c>
      <c r="H11" s="31">
        <v>822</v>
      </c>
      <c r="I11" s="43">
        <v>34713937</v>
      </c>
    </row>
    <row r="12" spans="1:9" ht="24.6" customHeight="1">
      <c r="A12" s="94"/>
      <c r="B12" s="97"/>
      <c r="C12" s="34" t="s">
        <v>69</v>
      </c>
      <c r="D12" s="42">
        <f t="shared" si="2"/>
        <v>4296</v>
      </c>
      <c r="E12" s="31">
        <f t="shared" si="2"/>
        <v>207427591</v>
      </c>
      <c r="F12" s="31">
        <v>2854</v>
      </c>
      <c r="G12" s="31">
        <v>152126109</v>
      </c>
      <c r="H12" s="31">
        <v>1442</v>
      </c>
      <c r="I12" s="43">
        <v>55301482</v>
      </c>
    </row>
    <row r="13" spans="1:9" ht="24.6" customHeight="1">
      <c r="A13" s="95"/>
      <c r="B13" s="98"/>
      <c r="C13" s="35" t="s">
        <v>2</v>
      </c>
      <c r="D13" s="44">
        <f t="shared" si="2"/>
        <v>548</v>
      </c>
      <c r="E13" s="32">
        <f t="shared" si="2"/>
        <v>25120222</v>
      </c>
      <c r="F13" s="32">
        <v>375</v>
      </c>
      <c r="G13" s="32">
        <v>21271841</v>
      </c>
      <c r="H13" s="32">
        <v>173</v>
      </c>
      <c r="I13" s="45">
        <v>3848381</v>
      </c>
    </row>
    <row r="14" spans="1:9" ht="24.6" customHeight="1">
      <c r="A14" s="95"/>
      <c r="B14" s="98"/>
      <c r="C14" s="35" t="s">
        <v>4</v>
      </c>
      <c r="D14" s="44">
        <f t="shared" si="2"/>
        <v>672</v>
      </c>
      <c r="E14" s="32">
        <f t="shared" si="2"/>
        <v>29814987</v>
      </c>
      <c r="F14" s="32">
        <v>434</v>
      </c>
      <c r="G14" s="32">
        <v>22835054</v>
      </c>
      <c r="H14" s="32">
        <v>238</v>
      </c>
      <c r="I14" s="45">
        <v>6979933</v>
      </c>
    </row>
    <row r="15" spans="1:9" ht="24.6" customHeight="1">
      <c r="A15" s="95"/>
      <c r="B15" s="98"/>
      <c r="C15" s="35" t="s">
        <v>5</v>
      </c>
      <c r="D15" s="44">
        <f t="shared" si="2"/>
        <v>386</v>
      </c>
      <c r="E15" s="32">
        <f t="shared" si="2"/>
        <v>20236760</v>
      </c>
      <c r="F15" s="32">
        <v>269</v>
      </c>
      <c r="G15" s="32">
        <v>16389177</v>
      </c>
      <c r="H15" s="32">
        <v>117</v>
      </c>
      <c r="I15" s="45">
        <v>3847583</v>
      </c>
    </row>
    <row r="16" spans="1:9" ht="24.6" customHeight="1">
      <c r="A16" s="95"/>
      <c r="B16" s="98"/>
      <c r="C16" s="35" t="s">
        <v>7</v>
      </c>
      <c r="D16" s="44">
        <f t="shared" si="2"/>
        <v>1370</v>
      </c>
      <c r="E16" s="32">
        <f t="shared" si="2"/>
        <v>76254138</v>
      </c>
      <c r="F16" s="32">
        <v>909</v>
      </c>
      <c r="G16" s="32">
        <v>58443536</v>
      </c>
      <c r="H16" s="32">
        <v>461</v>
      </c>
      <c r="I16" s="45">
        <v>17810602</v>
      </c>
    </row>
    <row r="17" spans="1:9" ht="24.6" customHeight="1">
      <c r="A17" s="95"/>
      <c r="B17" s="98"/>
      <c r="C17" s="35" t="s">
        <v>8</v>
      </c>
      <c r="D17" s="44">
        <f t="shared" si="2"/>
        <v>393</v>
      </c>
      <c r="E17" s="32">
        <f t="shared" si="2"/>
        <v>14764790</v>
      </c>
      <c r="F17" s="32">
        <v>252</v>
      </c>
      <c r="G17" s="32">
        <v>10591502</v>
      </c>
      <c r="H17" s="32">
        <v>141</v>
      </c>
      <c r="I17" s="45">
        <v>4173288</v>
      </c>
    </row>
    <row r="18" spans="1:9" ht="24.6" customHeight="1">
      <c r="A18" s="95"/>
      <c r="B18" s="98"/>
      <c r="C18" s="35" t="s">
        <v>9</v>
      </c>
      <c r="D18" s="44">
        <f t="shared" si="2"/>
        <v>653</v>
      </c>
      <c r="E18" s="32">
        <f t="shared" si="2"/>
        <v>37180358</v>
      </c>
      <c r="F18" s="32">
        <v>443</v>
      </c>
      <c r="G18" s="32">
        <v>29343010</v>
      </c>
      <c r="H18" s="32">
        <v>210</v>
      </c>
      <c r="I18" s="45">
        <v>7837348</v>
      </c>
    </row>
    <row r="19" spans="1:9" ht="24.6" customHeight="1">
      <c r="A19" s="95"/>
      <c r="B19" s="98"/>
      <c r="C19" s="35" t="s">
        <v>10</v>
      </c>
      <c r="D19" s="44">
        <f t="shared" si="2"/>
        <v>392</v>
      </c>
      <c r="E19" s="32">
        <f t="shared" si="2"/>
        <v>26601261</v>
      </c>
      <c r="F19" s="32">
        <v>227</v>
      </c>
      <c r="G19" s="32">
        <v>20915987</v>
      </c>
      <c r="H19" s="32">
        <v>165</v>
      </c>
      <c r="I19" s="45">
        <v>5685274</v>
      </c>
    </row>
    <row r="20" spans="1:9" ht="24.6" customHeight="1">
      <c r="A20" s="95"/>
      <c r="B20" s="98"/>
      <c r="C20" s="35" t="s">
        <v>13</v>
      </c>
      <c r="D20" s="44">
        <f t="shared" si="2"/>
        <v>970</v>
      </c>
      <c r="E20" s="32">
        <f t="shared" si="2"/>
        <v>47598395</v>
      </c>
      <c r="F20" s="32">
        <v>623</v>
      </c>
      <c r="G20" s="32">
        <v>34506023</v>
      </c>
      <c r="H20" s="32">
        <v>347</v>
      </c>
      <c r="I20" s="45">
        <v>13092372</v>
      </c>
    </row>
    <row r="21" spans="1:9" ht="24.6" customHeight="1">
      <c r="A21" s="95"/>
      <c r="B21" s="98"/>
      <c r="C21" s="35" t="s">
        <v>14</v>
      </c>
      <c r="D21" s="44">
        <f t="shared" si="2"/>
        <v>150</v>
      </c>
      <c r="E21" s="32">
        <f t="shared" si="2"/>
        <v>5717800</v>
      </c>
      <c r="F21" s="32">
        <v>106</v>
      </c>
      <c r="G21" s="32">
        <v>4788001</v>
      </c>
      <c r="H21" s="32">
        <v>44</v>
      </c>
      <c r="I21" s="45">
        <v>929799</v>
      </c>
    </row>
    <row r="22" spans="1:9" ht="24.6" customHeight="1">
      <c r="A22" s="95"/>
      <c r="B22" s="98"/>
      <c r="C22" s="35" t="s">
        <v>15</v>
      </c>
      <c r="D22" s="44">
        <f t="shared" si="2"/>
        <v>395</v>
      </c>
      <c r="E22" s="32">
        <f t="shared" si="2"/>
        <v>15160372</v>
      </c>
      <c r="F22" s="32">
        <v>259</v>
      </c>
      <c r="G22" s="32">
        <v>10681320</v>
      </c>
      <c r="H22" s="32">
        <v>136</v>
      </c>
      <c r="I22" s="45">
        <v>4479052</v>
      </c>
    </row>
    <row r="23" spans="1:9" ht="24.6" customHeight="1">
      <c r="A23" s="95"/>
      <c r="B23" s="98"/>
      <c r="C23" s="35" t="s">
        <v>16</v>
      </c>
      <c r="D23" s="44">
        <f t="shared" si="2"/>
        <v>13</v>
      </c>
      <c r="E23" s="32">
        <f t="shared" si="2"/>
        <v>415855</v>
      </c>
      <c r="F23" s="32">
        <v>13</v>
      </c>
      <c r="G23" s="32">
        <v>415855</v>
      </c>
      <c r="H23" s="32">
        <v>0</v>
      </c>
      <c r="I23" s="45">
        <v>0</v>
      </c>
    </row>
    <row r="24" spans="1:9" ht="24.6" customHeight="1">
      <c r="A24" s="95"/>
      <c r="B24" s="98"/>
      <c r="C24" s="35" t="s">
        <v>17</v>
      </c>
      <c r="D24" s="44">
        <f t="shared" si="2"/>
        <v>222</v>
      </c>
      <c r="E24" s="32">
        <f t="shared" si="2"/>
        <v>8913535</v>
      </c>
      <c r="F24" s="32">
        <v>153</v>
      </c>
      <c r="G24" s="32">
        <v>6717044</v>
      </c>
      <c r="H24" s="32">
        <v>69</v>
      </c>
      <c r="I24" s="45">
        <v>2196491</v>
      </c>
    </row>
    <row r="25" spans="1:9" ht="24.6" customHeight="1">
      <c r="A25" s="95"/>
      <c r="B25" s="98"/>
      <c r="C25" s="35" t="s">
        <v>18</v>
      </c>
      <c r="D25" s="44">
        <f t="shared" si="2"/>
        <v>628</v>
      </c>
      <c r="E25" s="32">
        <f t="shared" si="2"/>
        <v>25960943</v>
      </c>
      <c r="F25" s="32">
        <v>398</v>
      </c>
      <c r="G25" s="32">
        <v>19238606</v>
      </c>
      <c r="H25" s="32">
        <v>230</v>
      </c>
      <c r="I25" s="45">
        <v>6722337</v>
      </c>
    </row>
    <row r="26" spans="1:9" ht="24.6" customHeight="1">
      <c r="A26" s="95"/>
      <c r="B26" s="98"/>
      <c r="C26" s="35" t="s">
        <v>20</v>
      </c>
      <c r="D26" s="44">
        <f t="shared" si="2"/>
        <v>469</v>
      </c>
      <c r="E26" s="32">
        <f t="shared" si="2"/>
        <v>17589766</v>
      </c>
      <c r="F26" s="32">
        <v>286</v>
      </c>
      <c r="G26" s="32">
        <v>12452062</v>
      </c>
      <c r="H26" s="32">
        <v>183</v>
      </c>
      <c r="I26" s="45">
        <v>5137704</v>
      </c>
    </row>
    <row r="27" spans="1:9" ht="24.6" customHeight="1">
      <c r="A27" s="95"/>
      <c r="B27" s="98"/>
      <c r="C27" s="35" t="s">
        <v>22</v>
      </c>
      <c r="D27" s="44">
        <f t="shared" ref="D27:E29" si="3">F27+H27</f>
        <v>7</v>
      </c>
      <c r="E27" s="32">
        <f t="shared" si="3"/>
        <v>133422</v>
      </c>
      <c r="F27" s="32">
        <v>5</v>
      </c>
      <c r="G27" s="32">
        <v>68879</v>
      </c>
      <c r="H27" s="32">
        <v>2</v>
      </c>
      <c r="I27" s="45">
        <v>64543</v>
      </c>
    </row>
    <row r="28" spans="1:9" ht="24.6" customHeight="1">
      <c r="A28" s="95"/>
      <c r="B28" s="98"/>
      <c r="C28" s="35" t="s">
        <v>23</v>
      </c>
      <c r="D28" s="44">
        <f t="shared" si="3"/>
        <v>5</v>
      </c>
      <c r="E28" s="32">
        <f t="shared" si="3"/>
        <v>207153</v>
      </c>
      <c r="F28" s="32">
        <v>4</v>
      </c>
      <c r="G28" s="32">
        <v>185895</v>
      </c>
      <c r="H28" s="32">
        <v>1</v>
      </c>
      <c r="I28" s="45">
        <v>21258</v>
      </c>
    </row>
    <row r="29" spans="1:9" ht="33">
      <c r="A29" s="95"/>
      <c r="B29" s="98"/>
      <c r="C29" s="38" t="s">
        <v>141</v>
      </c>
      <c r="D29" s="44">
        <f t="shared" si="3"/>
        <v>0</v>
      </c>
      <c r="E29" s="32">
        <f t="shared" si="3"/>
        <v>0</v>
      </c>
      <c r="F29" s="32">
        <v>0</v>
      </c>
      <c r="G29" s="32">
        <v>0</v>
      </c>
      <c r="H29" s="32">
        <v>0</v>
      </c>
      <c r="I29" s="45">
        <v>0</v>
      </c>
    </row>
    <row r="30" spans="1:9" ht="29.45" customHeight="1">
      <c r="A30" s="94" t="s">
        <v>135</v>
      </c>
      <c r="B30" s="96" t="s">
        <v>74</v>
      </c>
      <c r="C30" s="34" t="s">
        <v>0</v>
      </c>
      <c r="D30" s="42">
        <f t="shared" ref="D30" si="4">SUM(D31:D42)</f>
        <v>27629</v>
      </c>
      <c r="E30" s="31">
        <f>SUM(E31:E42)+1600525</f>
        <v>1252993129</v>
      </c>
      <c r="F30" s="31">
        <f t="shared" ref="F30:I30" si="5">SUM(F31:F42)</f>
        <v>17963</v>
      </c>
      <c r="G30" s="31">
        <f t="shared" si="5"/>
        <v>917846939</v>
      </c>
      <c r="H30" s="31">
        <f t="shared" si="5"/>
        <v>9666</v>
      </c>
      <c r="I30" s="43">
        <f t="shared" si="5"/>
        <v>333545665</v>
      </c>
    </row>
    <row r="31" spans="1:9" ht="29.45" customHeight="1">
      <c r="A31" s="99"/>
      <c r="B31" s="98"/>
      <c r="C31" s="35" t="s">
        <v>33</v>
      </c>
      <c r="D31" s="44">
        <f t="shared" ref="D31:E42" si="6">F31+H31</f>
        <v>0</v>
      </c>
      <c r="E31" s="32">
        <f t="shared" si="6"/>
        <v>0</v>
      </c>
      <c r="F31" s="32">
        <v>0</v>
      </c>
      <c r="G31" s="32">
        <v>0</v>
      </c>
      <c r="H31" s="32">
        <v>0</v>
      </c>
      <c r="I31" s="45">
        <v>0</v>
      </c>
    </row>
    <row r="32" spans="1:9" ht="29.45" customHeight="1">
      <c r="A32" s="99"/>
      <c r="B32" s="98"/>
      <c r="C32" s="36" t="s">
        <v>34</v>
      </c>
      <c r="D32" s="44">
        <f t="shared" si="6"/>
        <v>455</v>
      </c>
      <c r="E32" s="32">
        <f t="shared" si="6"/>
        <v>25206457</v>
      </c>
      <c r="F32" s="32">
        <v>305</v>
      </c>
      <c r="G32" s="32">
        <v>18455141</v>
      </c>
      <c r="H32" s="32">
        <v>150</v>
      </c>
      <c r="I32" s="45">
        <v>6751316</v>
      </c>
    </row>
    <row r="33" spans="1:9" ht="29.45" customHeight="1">
      <c r="A33" s="99"/>
      <c r="B33" s="98"/>
      <c r="C33" s="36" t="s">
        <v>35</v>
      </c>
      <c r="D33" s="44">
        <f t="shared" si="6"/>
        <v>2204</v>
      </c>
      <c r="E33" s="32">
        <f t="shared" si="6"/>
        <v>108765144</v>
      </c>
      <c r="F33" s="32">
        <v>1368</v>
      </c>
      <c r="G33" s="32">
        <v>76146956</v>
      </c>
      <c r="H33" s="32">
        <v>836</v>
      </c>
      <c r="I33" s="45">
        <v>32618188</v>
      </c>
    </row>
    <row r="34" spans="1:9" ht="29.45" customHeight="1">
      <c r="A34" s="99"/>
      <c r="B34" s="98"/>
      <c r="C34" s="36" t="s">
        <v>36</v>
      </c>
      <c r="D34" s="44">
        <f t="shared" si="6"/>
        <v>3020</v>
      </c>
      <c r="E34" s="32">
        <f t="shared" si="6"/>
        <v>130648172</v>
      </c>
      <c r="F34" s="32">
        <v>1949</v>
      </c>
      <c r="G34" s="32">
        <v>96641909</v>
      </c>
      <c r="H34" s="32">
        <v>1071</v>
      </c>
      <c r="I34" s="45">
        <v>34006263</v>
      </c>
    </row>
    <row r="35" spans="1:9" ht="29.45" customHeight="1">
      <c r="A35" s="99"/>
      <c r="B35" s="98"/>
      <c r="C35" s="36" t="s">
        <v>37</v>
      </c>
      <c r="D35" s="44">
        <f t="shared" si="6"/>
        <v>2820</v>
      </c>
      <c r="E35" s="32">
        <f t="shared" si="6"/>
        <v>133768574</v>
      </c>
      <c r="F35" s="32">
        <v>1968</v>
      </c>
      <c r="G35" s="32">
        <v>105601442</v>
      </c>
      <c r="H35" s="32">
        <v>852</v>
      </c>
      <c r="I35" s="45">
        <v>28167132</v>
      </c>
    </row>
    <row r="36" spans="1:9" ht="29.45" customHeight="1">
      <c r="A36" s="99"/>
      <c r="B36" s="98"/>
      <c r="C36" s="36" t="s">
        <v>38</v>
      </c>
      <c r="D36" s="44">
        <f t="shared" si="6"/>
        <v>3111</v>
      </c>
      <c r="E36" s="32">
        <f t="shared" si="6"/>
        <v>141126276</v>
      </c>
      <c r="F36" s="32">
        <v>2102</v>
      </c>
      <c r="G36" s="32">
        <v>105026736</v>
      </c>
      <c r="H36" s="32">
        <v>1009</v>
      </c>
      <c r="I36" s="45">
        <v>36099540</v>
      </c>
    </row>
    <row r="37" spans="1:9" ht="29.45" customHeight="1">
      <c r="A37" s="99"/>
      <c r="B37" s="98"/>
      <c r="C37" s="36" t="s">
        <v>39</v>
      </c>
      <c r="D37" s="44">
        <f t="shared" si="6"/>
        <v>3461</v>
      </c>
      <c r="E37" s="32">
        <f t="shared" si="6"/>
        <v>151003780</v>
      </c>
      <c r="F37" s="32">
        <v>2437</v>
      </c>
      <c r="G37" s="32">
        <v>113272179</v>
      </c>
      <c r="H37" s="32">
        <v>1024</v>
      </c>
      <c r="I37" s="45">
        <v>37731601</v>
      </c>
    </row>
    <row r="38" spans="1:9" ht="29.45" customHeight="1">
      <c r="A38" s="99"/>
      <c r="B38" s="98"/>
      <c r="C38" s="36" t="s">
        <v>40</v>
      </c>
      <c r="D38" s="44">
        <f t="shared" si="6"/>
        <v>3009</v>
      </c>
      <c r="E38" s="32">
        <f t="shared" si="6"/>
        <v>134309396</v>
      </c>
      <c r="F38" s="32">
        <v>2014</v>
      </c>
      <c r="G38" s="32">
        <v>98612994</v>
      </c>
      <c r="H38" s="32">
        <v>995</v>
      </c>
      <c r="I38" s="45">
        <v>35696402</v>
      </c>
    </row>
    <row r="39" spans="1:9" ht="29.45" customHeight="1">
      <c r="A39" s="99"/>
      <c r="B39" s="98"/>
      <c r="C39" s="36" t="s">
        <v>41</v>
      </c>
      <c r="D39" s="44">
        <f t="shared" si="6"/>
        <v>3221</v>
      </c>
      <c r="E39" s="32">
        <f t="shared" si="6"/>
        <v>138093508</v>
      </c>
      <c r="F39" s="32">
        <v>1977</v>
      </c>
      <c r="G39" s="32">
        <v>97807448</v>
      </c>
      <c r="H39" s="32">
        <v>1244</v>
      </c>
      <c r="I39" s="45">
        <v>40286060</v>
      </c>
    </row>
    <row r="40" spans="1:9" ht="29.45" customHeight="1">
      <c r="A40" s="99"/>
      <c r="B40" s="98"/>
      <c r="C40" s="36" t="s">
        <v>42</v>
      </c>
      <c r="D40" s="44">
        <f t="shared" si="6"/>
        <v>3403</v>
      </c>
      <c r="E40" s="32">
        <f t="shared" si="6"/>
        <v>162039031</v>
      </c>
      <c r="F40" s="32">
        <v>2074</v>
      </c>
      <c r="G40" s="32">
        <v>117224492</v>
      </c>
      <c r="H40" s="32">
        <v>1329</v>
      </c>
      <c r="I40" s="45">
        <v>44814539</v>
      </c>
    </row>
    <row r="41" spans="1:9" ht="29.45" customHeight="1">
      <c r="A41" s="99"/>
      <c r="B41" s="98"/>
      <c r="C41" s="36" t="s">
        <v>43</v>
      </c>
      <c r="D41" s="44">
        <f t="shared" si="6"/>
        <v>2112</v>
      </c>
      <c r="E41" s="32">
        <f t="shared" si="6"/>
        <v>92424205</v>
      </c>
      <c r="F41" s="32">
        <v>1294</v>
      </c>
      <c r="G41" s="32">
        <v>65786100</v>
      </c>
      <c r="H41" s="32">
        <v>818</v>
      </c>
      <c r="I41" s="45">
        <v>26638105</v>
      </c>
    </row>
    <row r="42" spans="1:9" ht="29.45" customHeight="1">
      <c r="A42" s="99"/>
      <c r="B42" s="98"/>
      <c r="C42" s="36" t="s">
        <v>32</v>
      </c>
      <c r="D42" s="44">
        <f t="shared" si="6"/>
        <v>813</v>
      </c>
      <c r="E42" s="32">
        <f t="shared" si="6"/>
        <v>34008061</v>
      </c>
      <c r="F42" s="32">
        <v>475</v>
      </c>
      <c r="G42" s="32">
        <v>23271542</v>
      </c>
      <c r="H42" s="32">
        <v>338</v>
      </c>
      <c r="I42" s="45">
        <v>10736519</v>
      </c>
    </row>
    <row r="43" spans="1:9" ht="22.15" customHeight="1">
      <c r="A43" s="94" t="s">
        <v>135</v>
      </c>
      <c r="B43" s="96" t="s">
        <v>55</v>
      </c>
      <c r="C43" s="34" t="s">
        <v>0</v>
      </c>
      <c r="D43" s="42">
        <f t="shared" ref="D43" si="7">SUM(D44:D62)</f>
        <v>27629</v>
      </c>
      <c r="E43" s="31">
        <f>SUM(E44:E62)+1600525</f>
        <v>1252993129</v>
      </c>
      <c r="F43" s="31">
        <f t="shared" ref="F43:I43" si="8">SUM(F44:F62)</f>
        <v>17963</v>
      </c>
      <c r="G43" s="31">
        <f t="shared" si="8"/>
        <v>917846939</v>
      </c>
      <c r="H43" s="31">
        <f t="shared" si="8"/>
        <v>9666</v>
      </c>
      <c r="I43" s="43">
        <f t="shared" si="8"/>
        <v>333545665</v>
      </c>
    </row>
    <row r="44" spans="1:9" ht="33">
      <c r="A44" s="99"/>
      <c r="B44" s="98"/>
      <c r="C44" s="38" t="s">
        <v>50</v>
      </c>
      <c r="D44" s="44">
        <f t="shared" ref="D44:E62" si="9">F44+H44</f>
        <v>284</v>
      </c>
      <c r="E44" s="32">
        <f t="shared" si="9"/>
        <v>12044217</v>
      </c>
      <c r="F44" s="32">
        <v>217</v>
      </c>
      <c r="G44" s="32">
        <v>9118435</v>
      </c>
      <c r="H44" s="32">
        <v>67</v>
      </c>
      <c r="I44" s="45">
        <v>2925782</v>
      </c>
    </row>
    <row r="45" spans="1:9" ht="33">
      <c r="A45" s="99"/>
      <c r="B45" s="98"/>
      <c r="C45" s="38" t="s">
        <v>94</v>
      </c>
      <c r="D45" s="44">
        <f t="shared" si="9"/>
        <v>19</v>
      </c>
      <c r="E45" s="32">
        <f t="shared" si="9"/>
        <v>1214770</v>
      </c>
      <c r="F45" s="32">
        <v>18</v>
      </c>
      <c r="G45" s="32">
        <v>1174907</v>
      </c>
      <c r="H45" s="32">
        <v>1</v>
      </c>
      <c r="I45" s="45">
        <v>39863</v>
      </c>
    </row>
    <row r="46" spans="1:9" ht="22.15" customHeight="1">
      <c r="A46" s="99"/>
      <c r="B46" s="98"/>
      <c r="C46" s="38" t="s">
        <v>24</v>
      </c>
      <c r="D46" s="44">
        <f t="shared" si="9"/>
        <v>7535</v>
      </c>
      <c r="E46" s="32">
        <f t="shared" si="9"/>
        <v>417385366</v>
      </c>
      <c r="F46" s="32">
        <v>5352</v>
      </c>
      <c r="G46" s="32">
        <v>328679660</v>
      </c>
      <c r="H46" s="32">
        <v>2183</v>
      </c>
      <c r="I46" s="45">
        <v>88705706</v>
      </c>
    </row>
    <row r="47" spans="1:9" ht="33">
      <c r="A47" s="99"/>
      <c r="B47" s="98"/>
      <c r="C47" s="38" t="s">
        <v>61</v>
      </c>
      <c r="D47" s="44">
        <f t="shared" si="9"/>
        <v>61</v>
      </c>
      <c r="E47" s="32">
        <f t="shared" si="9"/>
        <v>4401676</v>
      </c>
      <c r="F47" s="32">
        <v>56</v>
      </c>
      <c r="G47" s="32">
        <v>4361469</v>
      </c>
      <c r="H47" s="32">
        <v>5</v>
      </c>
      <c r="I47" s="45">
        <v>40207</v>
      </c>
    </row>
    <row r="48" spans="1:9" ht="33">
      <c r="A48" s="99"/>
      <c r="B48" s="98"/>
      <c r="C48" s="38" t="s">
        <v>51</v>
      </c>
      <c r="D48" s="44">
        <f t="shared" si="9"/>
        <v>237</v>
      </c>
      <c r="E48" s="32">
        <f t="shared" si="9"/>
        <v>12554623</v>
      </c>
      <c r="F48" s="32">
        <v>163</v>
      </c>
      <c r="G48" s="32">
        <v>10822981</v>
      </c>
      <c r="H48" s="32">
        <v>74</v>
      </c>
      <c r="I48" s="45">
        <v>1731642</v>
      </c>
    </row>
    <row r="49" spans="1:9" ht="22.15" customHeight="1">
      <c r="A49" s="99"/>
      <c r="B49" s="98"/>
      <c r="C49" s="38" t="s">
        <v>97</v>
      </c>
      <c r="D49" s="44">
        <f t="shared" si="9"/>
        <v>4120</v>
      </c>
      <c r="E49" s="32">
        <f t="shared" si="9"/>
        <v>201661278</v>
      </c>
      <c r="F49" s="32">
        <v>3679</v>
      </c>
      <c r="G49" s="32">
        <v>185523527</v>
      </c>
      <c r="H49" s="32">
        <v>441</v>
      </c>
      <c r="I49" s="45">
        <v>16137751</v>
      </c>
    </row>
    <row r="50" spans="1:9" ht="22.15" customHeight="1">
      <c r="A50" s="99"/>
      <c r="B50" s="98"/>
      <c r="C50" s="38" t="s">
        <v>98</v>
      </c>
      <c r="D50" s="44">
        <f t="shared" si="9"/>
        <v>4419</v>
      </c>
      <c r="E50" s="32">
        <f t="shared" si="9"/>
        <v>180162722</v>
      </c>
      <c r="F50" s="32">
        <v>2690</v>
      </c>
      <c r="G50" s="32">
        <v>123475514</v>
      </c>
      <c r="H50" s="32">
        <v>1729</v>
      </c>
      <c r="I50" s="45">
        <v>56687208</v>
      </c>
    </row>
    <row r="51" spans="1:9" ht="22.15" customHeight="1">
      <c r="A51" s="99"/>
      <c r="B51" s="98"/>
      <c r="C51" s="38" t="s">
        <v>99</v>
      </c>
      <c r="D51" s="44">
        <f t="shared" si="9"/>
        <v>1644</v>
      </c>
      <c r="E51" s="32">
        <f t="shared" si="9"/>
        <v>73026951</v>
      </c>
      <c r="F51" s="32">
        <v>1444</v>
      </c>
      <c r="G51" s="32">
        <v>66362004</v>
      </c>
      <c r="H51" s="32">
        <v>200</v>
      </c>
      <c r="I51" s="45">
        <v>6664947</v>
      </c>
    </row>
    <row r="52" spans="1:9" ht="22.15" customHeight="1">
      <c r="A52" s="99"/>
      <c r="B52" s="98"/>
      <c r="C52" s="38" t="s">
        <v>100</v>
      </c>
      <c r="D52" s="44">
        <f t="shared" si="9"/>
        <v>1703</v>
      </c>
      <c r="E52" s="32">
        <f t="shared" si="9"/>
        <v>65414631</v>
      </c>
      <c r="F52" s="32">
        <v>823</v>
      </c>
      <c r="G52" s="32">
        <v>34170923</v>
      </c>
      <c r="H52" s="32">
        <v>880</v>
      </c>
      <c r="I52" s="45">
        <v>31243708</v>
      </c>
    </row>
    <row r="53" spans="1:9" ht="33">
      <c r="A53" s="99"/>
      <c r="B53" s="98"/>
      <c r="C53" s="38" t="s">
        <v>126</v>
      </c>
      <c r="D53" s="44">
        <f t="shared" si="9"/>
        <v>389</v>
      </c>
      <c r="E53" s="32">
        <f t="shared" si="9"/>
        <v>12805102</v>
      </c>
      <c r="F53" s="32">
        <v>238</v>
      </c>
      <c r="G53" s="32">
        <v>8604079</v>
      </c>
      <c r="H53" s="32">
        <v>151</v>
      </c>
      <c r="I53" s="45">
        <v>4201023</v>
      </c>
    </row>
    <row r="54" spans="1:9" ht="22.15" customHeight="1">
      <c r="A54" s="99"/>
      <c r="B54" s="98"/>
      <c r="C54" s="38" t="s">
        <v>101</v>
      </c>
      <c r="D54" s="44">
        <f t="shared" si="9"/>
        <v>494</v>
      </c>
      <c r="E54" s="32">
        <f t="shared" si="9"/>
        <v>15515979</v>
      </c>
      <c r="F54" s="32">
        <v>178</v>
      </c>
      <c r="G54" s="32">
        <v>6729917</v>
      </c>
      <c r="H54" s="32">
        <v>316</v>
      </c>
      <c r="I54" s="45">
        <v>8786062</v>
      </c>
    </row>
    <row r="55" spans="1:9" ht="22.15" customHeight="1">
      <c r="A55" s="99"/>
      <c r="B55" s="98"/>
      <c r="C55" s="38" t="s">
        <v>46</v>
      </c>
      <c r="D55" s="44">
        <f t="shared" si="9"/>
        <v>390</v>
      </c>
      <c r="E55" s="32">
        <f t="shared" si="9"/>
        <v>12498338</v>
      </c>
      <c r="F55" s="32">
        <v>191</v>
      </c>
      <c r="G55" s="32">
        <v>8071074</v>
      </c>
      <c r="H55" s="32">
        <v>199</v>
      </c>
      <c r="I55" s="45">
        <v>4427264</v>
      </c>
    </row>
    <row r="56" spans="1:9" ht="33">
      <c r="A56" s="99"/>
      <c r="B56" s="98"/>
      <c r="C56" s="38" t="s">
        <v>102</v>
      </c>
      <c r="D56" s="44">
        <f t="shared" si="9"/>
        <v>784</v>
      </c>
      <c r="E56" s="32">
        <f t="shared" si="9"/>
        <v>30760432</v>
      </c>
      <c r="F56" s="32">
        <v>460</v>
      </c>
      <c r="G56" s="32">
        <v>21466506</v>
      </c>
      <c r="H56" s="32">
        <v>324</v>
      </c>
      <c r="I56" s="45">
        <v>9293926</v>
      </c>
    </row>
    <row r="57" spans="1:9" ht="22.15" customHeight="1">
      <c r="A57" s="99"/>
      <c r="B57" s="98"/>
      <c r="C57" s="38" t="s">
        <v>47</v>
      </c>
      <c r="D57" s="44">
        <f t="shared" si="9"/>
        <v>1609</v>
      </c>
      <c r="E57" s="32">
        <f t="shared" si="9"/>
        <v>71917607</v>
      </c>
      <c r="F57" s="32">
        <v>1061</v>
      </c>
      <c r="G57" s="32">
        <v>54469346</v>
      </c>
      <c r="H57" s="32">
        <v>548</v>
      </c>
      <c r="I57" s="45">
        <v>17448261</v>
      </c>
    </row>
    <row r="58" spans="1:9" ht="49.5">
      <c r="A58" s="99"/>
      <c r="B58" s="98"/>
      <c r="C58" s="38" t="s">
        <v>103</v>
      </c>
      <c r="D58" s="44">
        <f t="shared" si="9"/>
        <v>517</v>
      </c>
      <c r="E58" s="32">
        <f t="shared" si="9"/>
        <v>15758414</v>
      </c>
      <c r="F58" s="32">
        <v>259</v>
      </c>
      <c r="G58" s="32">
        <v>8402262</v>
      </c>
      <c r="H58" s="32">
        <v>258</v>
      </c>
      <c r="I58" s="45">
        <v>7356152</v>
      </c>
    </row>
    <row r="59" spans="1:9" ht="22.15" customHeight="1">
      <c r="A59" s="99"/>
      <c r="B59" s="98"/>
      <c r="C59" s="38" t="s">
        <v>104</v>
      </c>
      <c r="D59" s="44">
        <f t="shared" si="9"/>
        <v>623</v>
      </c>
      <c r="E59" s="32">
        <f t="shared" si="9"/>
        <v>21243093</v>
      </c>
      <c r="F59" s="32">
        <v>213</v>
      </c>
      <c r="G59" s="32">
        <v>9893095</v>
      </c>
      <c r="H59" s="32">
        <v>410</v>
      </c>
      <c r="I59" s="45">
        <v>11349998</v>
      </c>
    </row>
    <row r="60" spans="1:9" ht="33">
      <c r="A60" s="99"/>
      <c r="B60" s="98"/>
      <c r="C60" s="38" t="s">
        <v>105</v>
      </c>
      <c r="D60" s="44">
        <f t="shared" si="9"/>
        <v>1489</v>
      </c>
      <c r="E60" s="32">
        <f t="shared" si="9"/>
        <v>54324298</v>
      </c>
      <c r="F60" s="32">
        <v>290</v>
      </c>
      <c r="G60" s="32">
        <v>10707747</v>
      </c>
      <c r="H60" s="32">
        <v>1199</v>
      </c>
      <c r="I60" s="45">
        <v>43616551</v>
      </c>
    </row>
    <row r="61" spans="1:9" ht="33">
      <c r="A61" s="99"/>
      <c r="B61" s="98"/>
      <c r="C61" s="38" t="s">
        <v>57</v>
      </c>
      <c r="D61" s="44">
        <f t="shared" si="9"/>
        <v>195</v>
      </c>
      <c r="E61" s="32">
        <f t="shared" si="9"/>
        <v>7949694</v>
      </c>
      <c r="F61" s="32">
        <v>107</v>
      </c>
      <c r="G61" s="32">
        <v>4555583</v>
      </c>
      <c r="H61" s="32">
        <v>88</v>
      </c>
      <c r="I61" s="45">
        <v>3394111</v>
      </c>
    </row>
    <row r="62" spans="1:9" ht="22.15" customHeight="1" thickBot="1">
      <c r="A62" s="100"/>
      <c r="B62" s="101"/>
      <c r="C62" s="39" t="s">
        <v>49</v>
      </c>
      <c r="D62" s="46">
        <f t="shared" si="9"/>
        <v>1117</v>
      </c>
      <c r="E62" s="33">
        <f t="shared" si="9"/>
        <v>40753413</v>
      </c>
      <c r="F62" s="33">
        <v>524</v>
      </c>
      <c r="G62" s="33">
        <v>21257910</v>
      </c>
      <c r="H62" s="33">
        <v>593</v>
      </c>
      <c r="I62" s="47">
        <v>19495503</v>
      </c>
    </row>
    <row r="63" spans="1:9" s="87" customFormat="1" ht="111.6" customHeight="1">
      <c r="A63" s="89"/>
      <c r="B63" s="89"/>
      <c r="C63" s="89"/>
      <c r="D63" s="90" t="s">
        <v>142</v>
      </c>
      <c r="E63" s="91"/>
      <c r="F63" s="91"/>
      <c r="G63" s="91"/>
      <c r="H63" s="91"/>
      <c r="I63" s="91"/>
    </row>
  </sheetData>
  <mergeCells count="14">
    <mergeCell ref="D63:I63"/>
    <mergeCell ref="A1:I1"/>
    <mergeCell ref="A6:A29"/>
    <mergeCell ref="B6:B29"/>
    <mergeCell ref="A30:A42"/>
    <mergeCell ref="B30:B42"/>
    <mergeCell ref="A43:A62"/>
    <mergeCell ref="B43:B62"/>
    <mergeCell ref="A3:A5"/>
    <mergeCell ref="B3:C5"/>
    <mergeCell ref="D3:I3"/>
    <mergeCell ref="D4:E4"/>
    <mergeCell ref="F4:G4"/>
    <mergeCell ref="H4:I4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2" manualBreakCount="2">
    <brk id="29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80" zoomScaleNormal="80" zoomScaleSheetLayoutView="80" workbookViewId="0">
      <selection activeCell="A2" sqref="A2"/>
    </sheetView>
  </sheetViews>
  <sheetFormatPr defaultColWidth="9" defaultRowHeight="15"/>
  <cols>
    <col min="1" max="1" width="10.375" style="2" customWidth="1"/>
    <col min="2" max="2" width="4.625" style="2" customWidth="1"/>
    <col min="3" max="3" width="14.75" style="2" customWidth="1"/>
    <col min="4" max="4" width="7.75" style="1" customWidth="1"/>
    <col min="5" max="5" width="13.625" style="1" customWidth="1"/>
    <col min="6" max="6" width="7.75" style="1" customWidth="1"/>
    <col min="7" max="7" width="13.625" style="1" customWidth="1"/>
    <col min="8" max="8" width="7.75" style="1" customWidth="1"/>
    <col min="9" max="9" width="13.625" style="1" customWidth="1"/>
    <col min="10" max="16384" width="9" style="1"/>
  </cols>
  <sheetData>
    <row r="1" spans="1:9" ht="40.9" customHeight="1">
      <c r="A1" s="92" t="s">
        <v>137</v>
      </c>
      <c r="B1" s="93"/>
      <c r="C1" s="93"/>
      <c r="D1" s="93"/>
      <c r="E1" s="93"/>
      <c r="F1" s="93"/>
      <c r="G1" s="93"/>
      <c r="H1" s="93"/>
      <c r="I1" s="93"/>
    </row>
    <row r="2" spans="1:9" ht="18" customHeight="1" thickBot="1"/>
    <row r="3" spans="1:9" s="6" customFormat="1" ht="24" customHeight="1">
      <c r="A3" s="102" t="s">
        <v>108</v>
      </c>
      <c r="B3" s="104" t="s">
        <v>73</v>
      </c>
      <c r="C3" s="105"/>
      <c r="D3" s="110" t="s">
        <v>138</v>
      </c>
      <c r="E3" s="111"/>
      <c r="F3" s="111"/>
      <c r="G3" s="111"/>
      <c r="H3" s="111"/>
      <c r="I3" s="112"/>
    </row>
    <row r="4" spans="1:9" s="2" customFormat="1" ht="24" customHeight="1">
      <c r="A4" s="103"/>
      <c r="B4" s="106"/>
      <c r="C4" s="107"/>
      <c r="D4" s="113" t="s">
        <v>85</v>
      </c>
      <c r="E4" s="114"/>
      <c r="F4" s="115" t="s">
        <v>84</v>
      </c>
      <c r="G4" s="114"/>
      <c r="H4" s="115" t="s">
        <v>83</v>
      </c>
      <c r="I4" s="116"/>
    </row>
    <row r="5" spans="1:9" ht="24" customHeight="1">
      <c r="A5" s="103"/>
      <c r="B5" s="108"/>
      <c r="C5" s="109"/>
      <c r="D5" s="40" t="s">
        <v>29</v>
      </c>
      <c r="E5" s="30" t="s">
        <v>30</v>
      </c>
      <c r="F5" s="30" t="s">
        <v>29</v>
      </c>
      <c r="G5" s="30" t="s">
        <v>30</v>
      </c>
      <c r="H5" s="30" t="s">
        <v>29</v>
      </c>
      <c r="I5" s="41" t="s">
        <v>30</v>
      </c>
    </row>
    <row r="6" spans="1:9" ht="24.6" customHeight="1">
      <c r="A6" s="94" t="s">
        <v>135</v>
      </c>
      <c r="B6" s="96" t="s">
        <v>54</v>
      </c>
      <c r="C6" s="34" t="s">
        <v>0</v>
      </c>
      <c r="D6" s="42">
        <f t="shared" ref="D6" si="0">SUM(D7:D28)</f>
        <v>0</v>
      </c>
      <c r="E6" s="31">
        <f>SUM(E7:E28)</f>
        <v>0</v>
      </c>
      <c r="F6" s="31">
        <f t="shared" ref="F6:I6" si="1">SUM(F7:F28)</f>
        <v>0</v>
      </c>
      <c r="G6" s="31">
        <f t="shared" si="1"/>
        <v>0</v>
      </c>
      <c r="H6" s="31">
        <f t="shared" si="1"/>
        <v>0</v>
      </c>
      <c r="I6" s="43">
        <f t="shared" si="1"/>
        <v>0</v>
      </c>
    </row>
    <row r="7" spans="1:9" ht="24.6" customHeight="1">
      <c r="A7" s="94"/>
      <c r="B7" s="97"/>
      <c r="C7" s="34" t="s">
        <v>65</v>
      </c>
      <c r="D7" s="42">
        <f t="shared" ref="D7:E26" si="2">F7+H7</f>
        <v>0</v>
      </c>
      <c r="E7" s="31">
        <f t="shared" si="2"/>
        <v>0</v>
      </c>
      <c r="F7" s="31">
        <v>0</v>
      </c>
      <c r="G7" s="31">
        <v>0</v>
      </c>
      <c r="H7" s="31">
        <v>0</v>
      </c>
      <c r="I7" s="43">
        <v>0</v>
      </c>
    </row>
    <row r="8" spans="1:9" ht="24.6" customHeight="1">
      <c r="A8" s="94"/>
      <c r="B8" s="97"/>
      <c r="C8" s="34" t="s">
        <v>66</v>
      </c>
      <c r="D8" s="42">
        <f t="shared" si="2"/>
        <v>0</v>
      </c>
      <c r="E8" s="31">
        <f t="shared" si="2"/>
        <v>0</v>
      </c>
      <c r="F8" s="31">
        <v>0</v>
      </c>
      <c r="G8" s="31">
        <v>0</v>
      </c>
      <c r="H8" s="31">
        <v>0</v>
      </c>
      <c r="I8" s="43">
        <v>0</v>
      </c>
    </row>
    <row r="9" spans="1:9" ht="24.6" customHeight="1">
      <c r="A9" s="94"/>
      <c r="B9" s="97"/>
      <c r="C9" s="34" t="s">
        <v>91</v>
      </c>
      <c r="D9" s="42">
        <f t="shared" si="2"/>
        <v>0</v>
      </c>
      <c r="E9" s="31">
        <f t="shared" si="2"/>
        <v>0</v>
      </c>
      <c r="F9" s="31">
        <v>0</v>
      </c>
      <c r="G9" s="31">
        <v>0</v>
      </c>
      <c r="H9" s="31">
        <v>0</v>
      </c>
      <c r="I9" s="43">
        <v>0</v>
      </c>
    </row>
    <row r="10" spans="1:9" ht="24.6" customHeight="1">
      <c r="A10" s="94"/>
      <c r="B10" s="97"/>
      <c r="C10" s="34" t="s">
        <v>67</v>
      </c>
      <c r="D10" s="42">
        <f t="shared" si="2"/>
        <v>0</v>
      </c>
      <c r="E10" s="31">
        <f t="shared" si="2"/>
        <v>0</v>
      </c>
      <c r="F10" s="31">
        <v>0</v>
      </c>
      <c r="G10" s="31">
        <v>0</v>
      </c>
      <c r="H10" s="31">
        <v>0</v>
      </c>
      <c r="I10" s="43">
        <v>0</v>
      </c>
    </row>
    <row r="11" spans="1:9" ht="24.6" customHeight="1">
      <c r="A11" s="94"/>
      <c r="B11" s="97"/>
      <c r="C11" s="34" t="s">
        <v>68</v>
      </c>
      <c r="D11" s="42">
        <f t="shared" si="2"/>
        <v>0</v>
      </c>
      <c r="E11" s="31">
        <f t="shared" si="2"/>
        <v>0</v>
      </c>
      <c r="F11" s="31">
        <v>0</v>
      </c>
      <c r="G11" s="31">
        <v>0</v>
      </c>
      <c r="H11" s="31">
        <v>0</v>
      </c>
      <c r="I11" s="43">
        <v>0</v>
      </c>
    </row>
    <row r="12" spans="1:9" ht="24.6" customHeight="1">
      <c r="A12" s="94"/>
      <c r="B12" s="97"/>
      <c r="C12" s="34" t="s">
        <v>69</v>
      </c>
      <c r="D12" s="42">
        <f t="shared" si="2"/>
        <v>0</v>
      </c>
      <c r="E12" s="31">
        <f t="shared" si="2"/>
        <v>0</v>
      </c>
      <c r="F12" s="31">
        <v>0</v>
      </c>
      <c r="G12" s="31">
        <v>0</v>
      </c>
      <c r="H12" s="31">
        <v>0</v>
      </c>
      <c r="I12" s="43">
        <v>0</v>
      </c>
    </row>
    <row r="13" spans="1:9" ht="24.6" customHeight="1">
      <c r="A13" s="95"/>
      <c r="B13" s="98"/>
      <c r="C13" s="35" t="s">
        <v>2</v>
      </c>
      <c r="D13" s="44">
        <f t="shared" si="2"/>
        <v>0</v>
      </c>
      <c r="E13" s="32">
        <f t="shared" si="2"/>
        <v>0</v>
      </c>
      <c r="F13" s="32">
        <v>0</v>
      </c>
      <c r="G13" s="32">
        <v>0</v>
      </c>
      <c r="H13" s="32">
        <v>0</v>
      </c>
      <c r="I13" s="45">
        <v>0</v>
      </c>
    </row>
    <row r="14" spans="1:9" ht="24.6" customHeight="1">
      <c r="A14" s="95"/>
      <c r="B14" s="98"/>
      <c r="C14" s="35" t="s">
        <v>4</v>
      </c>
      <c r="D14" s="44">
        <f t="shared" si="2"/>
        <v>0</v>
      </c>
      <c r="E14" s="32">
        <f t="shared" si="2"/>
        <v>0</v>
      </c>
      <c r="F14" s="32">
        <v>0</v>
      </c>
      <c r="G14" s="32">
        <v>0</v>
      </c>
      <c r="H14" s="32">
        <v>0</v>
      </c>
      <c r="I14" s="45">
        <v>0</v>
      </c>
    </row>
    <row r="15" spans="1:9" ht="24.6" customHeight="1">
      <c r="A15" s="95"/>
      <c r="B15" s="98"/>
      <c r="C15" s="35" t="s">
        <v>5</v>
      </c>
      <c r="D15" s="44">
        <f t="shared" si="2"/>
        <v>0</v>
      </c>
      <c r="E15" s="32">
        <f t="shared" si="2"/>
        <v>0</v>
      </c>
      <c r="F15" s="32">
        <v>0</v>
      </c>
      <c r="G15" s="32">
        <v>0</v>
      </c>
      <c r="H15" s="32">
        <v>0</v>
      </c>
      <c r="I15" s="45">
        <v>0</v>
      </c>
    </row>
    <row r="16" spans="1:9" ht="24.6" customHeight="1">
      <c r="A16" s="95"/>
      <c r="B16" s="98"/>
      <c r="C16" s="35" t="s">
        <v>7</v>
      </c>
      <c r="D16" s="44">
        <f t="shared" si="2"/>
        <v>0</v>
      </c>
      <c r="E16" s="32">
        <f t="shared" si="2"/>
        <v>0</v>
      </c>
      <c r="F16" s="32">
        <v>0</v>
      </c>
      <c r="G16" s="32">
        <v>0</v>
      </c>
      <c r="H16" s="32">
        <v>0</v>
      </c>
      <c r="I16" s="45">
        <v>0</v>
      </c>
    </row>
    <row r="17" spans="1:9" ht="24.6" customHeight="1">
      <c r="A17" s="95"/>
      <c r="B17" s="98"/>
      <c r="C17" s="35" t="s">
        <v>8</v>
      </c>
      <c r="D17" s="44">
        <f t="shared" si="2"/>
        <v>0</v>
      </c>
      <c r="E17" s="32">
        <f t="shared" si="2"/>
        <v>0</v>
      </c>
      <c r="F17" s="32">
        <v>0</v>
      </c>
      <c r="G17" s="32">
        <v>0</v>
      </c>
      <c r="H17" s="32">
        <v>0</v>
      </c>
      <c r="I17" s="45">
        <v>0</v>
      </c>
    </row>
    <row r="18" spans="1:9" ht="24.6" customHeight="1">
      <c r="A18" s="95"/>
      <c r="B18" s="98"/>
      <c r="C18" s="35" t="s">
        <v>9</v>
      </c>
      <c r="D18" s="44">
        <f t="shared" si="2"/>
        <v>0</v>
      </c>
      <c r="E18" s="32">
        <f t="shared" si="2"/>
        <v>0</v>
      </c>
      <c r="F18" s="32">
        <v>0</v>
      </c>
      <c r="G18" s="32">
        <v>0</v>
      </c>
      <c r="H18" s="32">
        <v>0</v>
      </c>
      <c r="I18" s="45">
        <v>0</v>
      </c>
    </row>
    <row r="19" spans="1:9" ht="24.6" customHeight="1">
      <c r="A19" s="95"/>
      <c r="B19" s="98"/>
      <c r="C19" s="35" t="s">
        <v>10</v>
      </c>
      <c r="D19" s="44">
        <f t="shared" si="2"/>
        <v>0</v>
      </c>
      <c r="E19" s="32">
        <f t="shared" si="2"/>
        <v>0</v>
      </c>
      <c r="F19" s="32">
        <v>0</v>
      </c>
      <c r="G19" s="32">
        <v>0</v>
      </c>
      <c r="H19" s="32">
        <v>0</v>
      </c>
      <c r="I19" s="45">
        <v>0</v>
      </c>
    </row>
    <row r="20" spans="1:9" ht="24.6" customHeight="1">
      <c r="A20" s="95"/>
      <c r="B20" s="98"/>
      <c r="C20" s="35" t="s">
        <v>13</v>
      </c>
      <c r="D20" s="44">
        <f t="shared" si="2"/>
        <v>0</v>
      </c>
      <c r="E20" s="32">
        <f t="shared" si="2"/>
        <v>0</v>
      </c>
      <c r="F20" s="32">
        <v>0</v>
      </c>
      <c r="G20" s="32">
        <v>0</v>
      </c>
      <c r="H20" s="32">
        <v>0</v>
      </c>
      <c r="I20" s="45">
        <v>0</v>
      </c>
    </row>
    <row r="21" spans="1:9" ht="24.6" customHeight="1">
      <c r="A21" s="95"/>
      <c r="B21" s="98"/>
      <c r="C21" s="35" t="s">
        <v>14</v>
      </c>
      <c r="D21" s="44">
        <f t="shared" si="2"/>
        <v>0</v>
      </c>
      <c r="E21" s="32">
        <f t="shared" si="2"/>
        <v>0</v>
      </c>
      <c r="F21" s="32">
        <v>0</v>
      </c>
      <c r="G21" s="32">
        <v>0</v>
      </c>
      <c r="H21" s="32">
        <v>0</v>
      </c>
      <c r="I21" s="45">
        <v>0</v>
      </c>
    </row>
    <row r="22" spans="1:9" ht="24.6" customHeight="1">
      <c r="A22" s="95"/>
      <c r="B22" s="98"/>
      <c r="C22" s="35" t="s">
        <v>15</v>
      </c>
      <c r="D22" s="44">
        <f t="shared" si="2"/>
        <v>0</v>
      </c>
      <c r="E22" s="32">
        <f t="shared" si="2"/>
        <v>0</v>
      </c>
      <c r="F22" s="32">
        <v>0</v>
      </c>
      <c r="G22" s="32">
        <v>0</v>
      </c>
      <c r="H22" s="32">
        <v>0</v>
      </c>
      <c r="I22" s="45">
        <v>0</v>
      </c>
    </row>
    <row r="23" spans="1:9" ht="24.6" customHeight="1">
      <c r="A23" s="95"/>
      <c r="B23" s="98"/>
      <c r="C23" s="35" t="s">
        <v>16</v>
      </c>
      <c r="D23" s="44">
        <f t="shared" si="2"/>
        <v>0</v>
      </c>
      <c r="E23" s="32">
        <f t="shared" si="2"/>
        <v>0</v>
      </c>
      <c r="F23" s="32">
        <v>0</v>
      </c>
      <c r="G23" s="32">
        <v>0</v>
      </c>
      <c r="H23" s="32">
        <v>0</v>
      </c>
      <c r="I23" s="45">
        <v>0</v>
      </c>
    </row>
    <row r="24" spans="1:9" ht="24.6" customHeight="1">
      <c r="A24" s="95"/>
      <c r="B24" s="98"/>
      <c r="C24" s="35" t="s">
        <v>17</v>
      </c>
      <c r="D24" s="44">
        <f t="shared" si="2"/>
        <v>0</v>
      </c>
      <c r="E24" s="32">
        <f t="shared" si="2"/>
        <v>0</v>
      </c>
      <c r="F24" s="32">
        <v>0</v>
      </c>
      <c r="G24" s="32">
        <v>0</v>
      </c>
      <c r="H24" s="32">
        <v>0</v>
      </c>
      <c r="I24" s="45">
        <v>0</v>
      </c>
    </row>
    <row r="25" spans="1:9" ht="24.6" customHeight="1">
      <c r="A25" s="95"/>
      <c r="B25" s="98"/>
      <c r="C25" s="35" t="s">
        <v>18</v>
      </c>
      <c r="D25" s="44">
        <f t="shared" si="2"/>
        <v>0</v>
      </c>
      <c r="E25" s="32">
        <f t="shared" si="2"/>
        <v>0</v>
      </c>
      <c r="F25" s="32">
        <v>0</v>
      </c>
      <c r="G25" s="32">
        <v>0</v>
      </c>
      <c r="H25" s="32">
        <v>0</v>
      </c>
      <c r="I25" s="45">
        <v>0</v>
      </c>
    </row>
    <row r="26" spans="1:9" ht="24.6" customHeight="1">
      <c r="A26" s="95"/>
      <c r="B26" s="98"/>
      <c r="C26" s="35" t="s">
        <v>20</v>
      </c>
      <c r="D26" s="44">
        <f t="shared" si="2"/>
        <v>0</v>
      </c>
      <c r="E26" s="32">
        <f t="shared" si="2"/>
        <v>0</v>
      </c>
      <c r="F26" s="32">
        <v>0</v>
      </c>
      <c r="G26" s="32">
        <v>0</v>
      </c>
      <c r="H26" s="32">
        <v>0</v>
      </c>
      <c r="I26" s="45">
        <v>0</v>
      </c>
    </row>
    <row r="27" spans="1:9" ht="24.6" customHeight="1">
      <c r="A27" s="95"/>
      <c r="B27" s="98"/>
      <c r="C27" s="35" t="s">
        <v>22</v>
      </c>
      <c r="D27" s="44">
        <f>F27+H27</f>
        <v>0</v>
      </c>
      <c r="E27" s="32">
        <f>G27+I27</f>
        <v>0</v>
      </c>
      <c r="F27" s="32">
        <v>0</v>
      </c>
      <c r="G27" s="32">
        <v>0</v>
      </c>
      <c r="H27" s="32">
        <v>0</v>
      </c>
      <c r="I27" s="45">
        <v>0</v>
      </c>
    </row>
    <row r="28" spans="1:9" ht="24.6" customHeight="1">
      <c r="A28" s="95"/>
      <c r="B28" s="98"/>
      <c r="C28" s="35" t="s">
        <v>23</v>
      </c>
      <c r="D28" s="44">
        <f>F28+H28</f>
        <v>0</v>
      </c>
      <c r="E28" s="32">
        <f>G28+I28</f>
        <v>0</v>
      </c>
      <c r="F28" s="32">
        <v>0</v>
      </c>
      <c r="G28" s="32">
        <v>0</v>
      </c>
      <c r="H28" s="32">
        <v>0</v>
      </c>
      <c r="I28" s="45">
        <v>0</v>
      </c>
    </row>
    <row r="29" spans="1:9" ht="29.45" customHeight="1">
      <c r="A29" s="94" t="s">
        <v>135</v>
      </c>
      <c r="B29" s="96" t="s">
        <v>74</v>
      </c>
      <c r="C29" s="34" t="s">
        <v>0</v>
      </c>
      <c r="D29" s="42">
        <f t="shared" ref="D29" si="3">SUM(D30:D41)</f>
        <v>0</v>
      </c>
      <c r="E29" s="31">
        <f>SUM(E30:E41)</f>
        <v>0</v>
      </c>
      <c r="F29" s="31">
        <f t="shared" ref="F29:I29" si="4">SUM(F30:F41)</f>
        <v>0</v>
      </c>
      <c r="G29" s="31">
        <f t="shared" si="4"/>
        <v>0</v>
      </c>
      <c r="H29" s="31">
        <f t="shared" si="4"/>
        <v>0</v>
      </c>
      <c r="I29" s="43">
        <f t="shared" si="4"/>
        <v>0</v>
      </c>
    </row>
    <row r="30" spans="1:9" ht="29.45" customHeight="1">
      <c r="A30" s="99"/>
      <c r="B30" s="98"/>
      <c r="C30" s="35" t="s">
        <v>33</v>
      </c>
      <c r="D30" s="44">
        <f t="shared" ref="D30:E41" si="5">F30+H30</f>
        <v>0</v>
      </c>
      <c r="E30" s="32">
        <f t="shared" si="5"/>
        <v>0</v>
      </c>
      <c r="F30" s="32">
        <v>0</v>
      </c>
      <c r="G30" s="32">
        <v>0</v>
      </c>
      <c r="H30" s="32">
        <v>0</v>
      </c>
      <c r="I30" s="45">
        <v>0</v>
      </c>
    </row>
    <row r="31" spans="1:9" ht="29.45" customHeight="1">
      <c r="A31" s="99"/>
      <c r="B31" s="98"/>
      <c r="C31" s="36" t="s">
        <v>34</v>
      </c>
      <c r="D31" s="44">
        <f t="shared" si="5"/>
        <v>0</v>
      </c>
      <c r="E31" s="32">
        <f t="shared" si="5"/>
        <v>0</v>
      </c>
      <c r="F31" s="32">
        <v>0</v>
      </c>
      <c r="G31" s="32">
        <v>0</v>
      </c>
      <c r="H31" s="32">
        <v>0</v>
      </c>
      <c r="I31" s="45">
        <v>0</v>
      </c>
    </row>
    <row r="32" spans="1:9" ht="29.45" customHeight="1">
      <c r="A32" s="99"/>
      <c r="B32" s="98"/>
      <c r="C32" s="36" t="s">
        <v>35</v>
      </c>
      <c r="D32" s="44">
        <f t="shared" si="5"/>
        <v>0</v>
      </c>
      <c r="E32" s="32">
        <f t="shared" si="5"/>
        <v>0</v>
      </c>
      <c r="F32" s="32">
        <v>0</v>
      </c>
      <c r="G32" s="32">
        <v>0</v>
      </c>
      <c r="H32" s="32">
        <v>0</v>
      </c>
      <c r="I32" s="45">
        <v>0</v>
      </c>
    </row>
    <row r="33" spans="1:9" ht="29.45" customHeight="1">
      <c r="A33" s="99"/>
      <c r="B33" s="98"/>
      <c r="C33" s="36" t="s">
        <v>36</v>
      </c>
      <c r="D33" s="44">
        <f t="shared" si="5"/>
        <v>0</v>
      </c>
      <c r="E33" s="32">
        <f t="shared" si="5"/>
        <v>0</v>
      </c>
      <c r="F33" s="32">
        <v>0</v>
      </c>
      <c r="G33" s="32">
        <v>0</v>
      </c>
      <c r="H33" s="32">
        <v>0</v>
      </c>
      <c r="I33" s="45">
        <v>0</v>
      </c>
    </row>
    <row r="34" spans="1:9" ht="29.45" customHeight="1">
      <c r="A34" s="99"/>
      <c r="B34" s="98"/>
      <c r="C34" s="36" t="s">
        <v>37</v>
      </c>
      <c r="D34" s="44">
        <f t="shared" si="5"/>
        <v>0</v>
      </c>
      <c r="E34" s="32">
        <f t="shared" si="5"/>
        <v>0</v>
      </c>
      <c r="F34" s="32">
        <v>0</v>
      </c>
      <c r="G34" s="32">
        <v>0</v>
      </c>
      <c r="H34" s="32">
        <v>0</v>
      </c>
      <c r="I34" s="45">
        <v>0</v>
      </c>
    </row>
    <row r="35" spans="1:9" ht="29.45" customHeight="1">
      <c r="A35" s="99"/>
      <c r="B35" s="98"/>
      <c r="C35" s="36" t="s">
        <v>38</v>
      </c>
      <c r="D35" s="44">
        <f t="shared" si="5"/>
        <v>0</v>
      </c>
      <c r="E35" s="32">
        <f t="shared" si="5"/>
        <v>0</v>
      </c>
      <c r="F35" s="32">
        <v>0</v>
      </c>
      <c r="G35" s="32">
        <v>0</v>
      </c>
      <c r="H35" s="32">
        <v>0</v>
      </c>
      <c r="I35" s="45">
        <v>0</v>
      </c>
    </row>
    <row r="36" spans="1:9" ht="29.45" customHeight="1">
      <c r="A36" s="99"/>
      <c r="B36" s="98"/>
      <c r="C36" s="36" t="s">
        <v>39</v>
      </c>
      <c r="D36" s="44">
        <f t="shared" si="5"/>
        <v>0</v>
      </c>
      <c r="E36" s="32">
        <f t="shared" si="5"/>
        <v>0</v>
      </c>
      <c r="F36" s="32">
        <v>0</v>
      </c>
      <c r="G36" s="32">
        <v>0</v>
      </c>
      <c r="H36" s="32">
        <v>0</v>
      </c>
      <c r="I36" s="45">
        <v>0</v>
      </c>
    </row>
    <row r="37" spans="1:9" ht="29.45" customHeight="1">
      <c r="A37" s="99"/>
      <c r="B37" s="98"/>
      <c r="C37" s="36" t="s">
        <v>40</v>
      </c>
      <c r="D37" s="44">
        <f t="shared" si="5"/>
        <v>0</v>
      </c>
      <c r="E37" s="32">
        <f t="shared" si="5"/>
        <v>0</v>
      </c>
      <c r="F37" s="32">
        <v>0</v>
      </c>
      <c r="G37" s="32">
        <v>0</v>
      </c>
      <c r="H37" s="32">
        <v>0</v>
      </c>
      <c r="I37" s="45">
        <v>0</v>
      </c>
    </row>
    <row r="38" spans="1:9" ht="29.45" customHeight="1">
      <c r="A38" s="99"/>
      <c r="B38" s="98"/>
      <c r="C38" s="36" t="s">
        <v>41</v>
      </c>
      <c r="D38" s="44">
        <f t="shared" si="5"/>
        <v>0</v>
      </c>
      <c r="E38" s="32">
        <f t="shared" si="5"/>
        <v>0</v>
      </c>
      <c r="F38" s="32">
        <v>0</v>
      </c>
      <c r="G38" s="32">
        <v>0</v>
      </c>
      <c r="H38" s="32">
        <v>0</v>
      </c>
      <c r="I38" s="45">
        <v>0</v>
      </c>
    </row>
    <row r="39" spans="1:9" ht="29.45" customHeight="1">
      <c r="A39" s="99"/>
      <c r="B39" s="98"/>
      <c r="C39" s="36" t="s">
        <v>42</v>
      </c>
      <c r="D39" s="44">
        <f t="shared" si="5"/>
        <v>0</v>
      </c>
      <c r="E39" s="32">
        <f t="shared" si="5"/>
        <v>0</v>
      </c>
      <c r="F39" s="32">
        <v>0</v>
      </c>
      <c r="G39" s="32">
        <v>0</v>
      </c>
      <c r="H39" s="32">
        <v>0</v>
      </c>
      <c r="I39" s="45">
        <v>0</v>
      </c>
    </row>
    <row r="40" spans="1:9" ht="29.45" customHeight="1">
      <c r="A40" s="99"/>
      <c r="B40" s="98"/>
      <c r="C40" s="36" t="s">
        <v>43</v>
      </c>
      <c r="D40" s="44">
        <f t="shared" si="5"/>
        <v>0</v>
      </c>
      <c r="E40" s="32">
        <f t="shared" si="5"/>
        <v>0</v>
      </c>
      <c r="F40" s="32">
        <v>0</v>
      </c>
      <c r="G40" s="32">
        <v>0</v>
      </c>
      <c r="H40" s="32">
        <v>0</v>
      </c>
      <c r="I40" s="45">
        <v>0</v>
      </c>
    </row>
    <row r="41" spans="1:9" ht="29.45" customHeight="1">
      <c r="A41" s="99"/>
      <c r="B41" s="98"/>
      <c r="C41" s="36" t="s">
        <v>32</v>
      </c>
      <c r="D41" s="44">
        <f t="shared" si="5"/>
        <v>0</v>
      </c>
      <c r="E41" s="32">
        <f t="shared" si="5"/>
        <v>0</v>
      </c>
      <c r="F41" s="32">
        <v>0</v>
      </c>
      <c r="G41" s="32">
        <v>0</v>
      </c>
      <c r="H41" s="32">
        <v>0</v>
      </c>
      <c r="I41" s="45">
        <v>0</v>
      </c>
    </row>
    <row r="42" spans="1:9" ht="22.15" customHeight="1">
      <c r="A42" s="94" t="s">
        <v>135</v>
      </c>
      <c r="B42" s="96" t="s">
        <v>55</v>
      </c>
      <c r="C42" s="34" t="s">
        <v>0</v>
      </c>
      <c r="D42" s="42">
        <f t="shared" ref="D42" si="6">SUM(D43:D61)</f>
        <v>0</v>
      </c>
      <c r="E42" s="31">
        <f>SUM(E43:E61)</f>
        <v>0</v>
      </c>
      <c r="F42" s="31">
        <f t="shared" ref="F42:I42" si="7">SUM(F43:F61)</f>
        <v>0</v>
      </c>
      <c r="G42" s="31">
        <f t="shared" si="7"/>
        <v>0</v>
      </c>
      <c r="H42" s="31">
        <f t="shared" si="7"/>
        <v>0</v>
      </c>
      <c r="I42" s="43">
        <f t="shared" si="7"/>
        <v>0</v>
      </c>
    </row>
    <row r="43" spans="1:9" ht="33">
      <c r="A43" s="99"/>
      <c r="B43" s="98"/>
      <c r="C43" s="38" t="s">
        <v>50</v>
      </c>
      <c r="D43" s="44">
        <f t="shared" ref="D43:E61" si="8">F43+H43</f>
        <v>0</v>
      </c>
      <c r="E43" s="32">
        <f t="shared" si="8"/>
        <v>0</v>
      </c>
      <c r="F43" s="32">
        <v>0</v>
      </c>
      <c r="G43" s="32">
        <v>0</v>
      </c>
      <c r="H43" s="32">
        <v>0</v>
      </c>
      <c r="I43" s="45">
        <v>0</v>
      </c>
    </row>
    <row r="44" spans="1:9" ht="33">
      <c r="A44" s="99"/>
      <c r="B44" s="98"/>
      <c r="C44" s="38" t="s">
        <v>94</v>
      </c>
      <c r="D44" s="44">
        <f t="shared" si="8"/>
        <v>0</v>
      </c>
      <c r="E44" s="32">
        <f t="shared" si="8"/>
        <v>0</v>
      </c>
      <c r="F44" s="32">
        <v>0</v>
      </c>
      <c r="G44" s="32">
        <v>0</v>
      </c>
      <c r="H44" s="32">
        <v>0</v>
      </c>
      <c r="I44" s="45">
        <v>0</v>
      </c>
    </row>
    <row r="45" spans="1:9" ht="22.15" customHeight="1">
      <c r="A45" s="99"/>
      <c r="B45" s="98"/>
      <c r="C45" s="38" t="s">
        <v>24</v>
      </c>
      <c r="D45" s="44">
        <f t="shared" si="8"/>
        <v>0</v>
      </c>
      <c r="E45" s="32">
        <f t="shared" si="8"/>
        <v>0</v>
      </c>
      <c r="F45" s="32">
        <v>0</v>
      </c>
      <c r="G45" s="32">
        <v>0</v>
      </c>
      <c r="H45" s="32">
        <v>0</v>
      </c>
      <c r="I45" s="45">
        <v>0</v>
      </c>
    </row>
    <row r="46" spans="1:9" ht="33">
      <c r="A46" s="99"/>
      <c r="B46" s="98"/>
      <c r="C46" s="38" t="s">
        <v>61</v>
      </c>
      <c r="D46" s="44">
        <f t="shared" si="8"/>
        <v>0</v>
      </c>
      <c r="E46" s="32">
        <f t="shared" si="8"/>
        <v>0</v>
      </c>
      <c r="F46" s="32">
        <v>0</v>
      </c>
      <c r="G46" s="32">
        <v>0</v>
      </c>
      <c r="H46" s="32">
        <v>0</v>
      </c>
      <c r="I46" s="45">
        <v>0</v>
      </c>
    </row>
    <row r="47" spans="1:9" ht="33">
      <c r="A47" s="99"/>
      <c r="B47" s="98"/>
      <c r="C47" s="38" t="s">
        <v>96</v>
      </c>
      <c r="D47" s="44">
        <f t="shared" si="8"/>
        <v>0</v>
      </c>
      <c r="E47" s="32">
        <f t="shared" si="8"/>
        <v>0</v>
      </c>
      <c r="F47" s="32">
        <v>0</v>
      </c>
      <c r="G47" s="32">
        <v>0</v>
      </c>
      <c r="H47" s="32">
        <v>0</v>
      </c>
      <c r="I47" s="45">
        <v>0</v>
      </c>
    </row>
    <row r="48" spans="1:9" ht="22.15" customHeight="1">
      <c r="A48" s="99"/>
      <c r="B48" s="98"/>
      <c r="C48" s="38" t="s">
        <v>97</v>
      </c>
      <c r="D48" s="44">
        <f t="shared" si="8"/>
        <v>0</v>
      </c>
      <c r="E48" s="32">
        <f t="shared" si="8"/>
        <v>0</v>
      </c>
      <c r="F48" s="32">
        <v>0</v>
      </c>
      <c r="G48" s="32">
        <v>0</v>
      </c>
      <c r="H48" s="32">
        <v>0</v>
      </c>
      <c r="I48" s="45">
        <v>0</v>
      </c>
    </row>
    <row r="49" spans="1:9" ht="22.15" customHeight="1">
      <c r="A49" s="99"/>
      <c r="B49" s="98"/>
      <c r="C49" s="38" t="s">
        <v>98</v>
      </c>
      <c r="D49" s="44">
        <f t="shared" si="8"/>
        <v>0</v>
      </c>
      <c r="E49" s="32">
        <f t="shared" si="8"/>
        <v>0</v>
      </c>
      <c r="F49" s="32">
        <v>0</v>
      </c>
      <c r="G49" s="32">
        <v>0</v>
      </c>
      <c r="H49" s="32">
        <v>0</v>
      </c>
      <c r="I49" s="45">
        <v>0</v>
      </c>
    </row>
    <row r="50" spans="1:9" ht="22.15" customHeight="1">
      <c r="A50" s="99"/>
      <c r="B50" s="98"/>
      <c r="C50" s="38" t="s">
        <v>99</v>
      </c>
      <c r="D50" s="44">
        <f t="shared" si="8"/>
        <v>0</v>
      </c>
      <c r="E50" s="32">
        <f t="shared" si="8"/>
        <v>0</v>
      </c>
      <c r="F50" s="32">
        <v>0</v>
      </c>
      <c r="G50" s="32">
        <v>0</v>
      </c>
      <c r="H50" s="32">
        <v>0</v>
      </c>
      <c r="I50" s="45">
        <v>0</v>
      </c>
    </row>
    <row r="51" spans="1:9" ht="22.15" customHeight="1">
      <c r="A51" s="99"/>
      <c r="B51" s="98"/>
      <c r="C51" s="38" t="s">
        <v>100</v>
      </c>
      <c r="D51" s="44">
        <f t="shared" si="8"/>
        <v>0</v>
      </c>
      <c r="E51" s="32">
        <f t="shared" si="8"/>
        <v>0</v>
      </c>
      <c r="F51" s="32">
        <v>0</v>
      </c>
      <c r="G51" s="32">
        <v>0</v>
      </c>
      <c r="H51" s="32">
        <v>0</v>
      </c>
      <c r="I51" s="45">
        <v>0</v>
      </c>
    </row>
    <row r="52" spans="1:9" ht="33">
      <c r="A52" s="99"/>
      <c r="B52" s="98"/>
      <c r="C52" s="38" t="s">
        <v>126</v>
      </c>
      <c r="D52" s="44">
        <f t="shared" si="8"/>
        <v>0</v>
      </c>
      <c r="E52" s="32">
        <f t="shared" si="8"/>
        <v>0</v>
      </c>
      <c r="F52" s="32">
        <v>0</v>
      </c>
      <c r="G52" s="32">
        <v>0</v>
      </c>
      <c r="H52" s="32">
        <v>0</v>
      </c>
      <c r="I52" s="45">
        <v>0</v>
      </c>
    </row>
    <row r="53" spans="1:9" ht="22.15" customHeight="1">
      <c r="A53" s="99"/>
      <c r="B53" s="98"/>
      <c r="C53" s="38" t="s">
        <v>101</v>
      </c>
      <c r="D53" s="44">
        <f t="shared" si="8"/>
        <v>0</v>
      </c>
      <c r="E53" s="32">
        <f t="shared" si="8"/>
        <v>0</v>
      </c>
      <c r="F53" s="32">
        <v>0</v>
      </c>
      <c r="G53" s="32">
        <v>0</v>
      </c>
      <c r="H53" s="32">
        <v>0</v>
      </c>
      <c r="I53" s="45">
        <v>0</v>
      </c>
    </row>
    <row r="54" spans="1:9" ht="22.15" customHeight="1">
      <c r="A54" s="99"/>
      <c r="B54" s="98"/>
      <c r="C54" s="38" t="s">
        <v>46</v>
      </c>
      <c r="D54" s="44">
        <f t="shared" si="8"/>
        <v>0</v>
      </c>
      <c r="E54" s="32">
        <f t="shared" si="8"/>
        <v>0</v>
      </c>
      <c r="F54" s="32">
        <v>0</v>
      </c>
      <c r="G54" s="32">
        <v>0</v>
      </c>
      <c r="H54" s="32">
        <v>0</v>
      </c>
      <c r="I54" s="45">
        <v>0</v>
      </c>
    </row>
    <row r="55" spans="1:9" ht="33">
      <c r="A55" s="99"/>
      <c r="B55" s="98"/>
      <c r="C55" s="38" t="s">
        <v>102</v>
      </c>
      <c r="D55" s="44">
        <f t="shared" si="8"/>
        <v>0</v>
      </c>
      <c r="E55" s="32">
        <f t="shared" si="8"/>
        <v>0</v>
      </c>
      <c r="F55" s="32">
        <v>0</v>
      </c>
      <c r="G55" s="32">
        <v>0</v>
      </c>
      <c r="H55" s="32">
        <v>0</v>
      </c>
      <c r="I55" s="45">
        <v>0</v>
      </c>
    </row>
    <row r="56" spans="1:9" ht="22.15" customHeight="1">
      <c r="A56" s="99"/>
      <c r="B56" s="98"/>
      <c r="C56" s="38" t="s">
        <v>47</v>
      </c>
      <c r="D56" s="44">
        <f t="shared" si="8"/>
        <v>0</v>
      </c>
      <c r="E56" s="32">
        <f t="shared" si="8"/>
        <v>0</v>
      </c>
      <c r="F56" s="32">
        <v>0</v>
      </c>
      <c r="G56" s="32">
        <v>0</v>
      </c>
      <c r="H56" s="32">
        <v>0</v>
      </c>
      <c r="I56" s="45">
        <v>0</v>
      </c>
    </row>
    <row r="57" spans="1:9" ht="49.5">
      <c r="A57" s="99"/>
      <c r="B57" s="98"/>
      <c r="C57" s="38" t="s">
        <v>103</v>
      </c>
      <c r="D57" s="44">
        <f t="shared" si="8"/>
        <v>0</v>
      </c>
      <c r="E57" s="32">
        <f t="shared" si="8"/>
        <v>0</v>
      </c>
      <c r="F57" s="32">
        <v>0</v>
      </c>
      <c r="G57" s="32">
        <v>0</v>
      </c>
      <c r="H57" s="32">
        <v>0</v>
      </c>
      <c r="I57" s="45">
        <v>0</v>
      </c>
    </row>
    <row r="58" spans="1:9" ht="22.15" customHeight="1">
      <c r="A58" s="99"/>
      <c r="B58" s="98"/>
      <c r="C58" s="38" t="s">
        <v>104</v>
      </c>
      <c r="D58" s="44">
        <f t="shared" si="8"/>
        <v>0</v>
      </c>
      <c r="E58" s="32">
        <f t="shared" si="8"/>
        <v>0</v>
      </c>
      <c r="F58" s="32">
        <v>0</v>
      </c>
      <c r="G58" s="32">
        <v>0</v>
      </c>
      <c r="H58" s="32">
        <v>0</v>
      </c>
      <c r="I58" s="45">
        <v>0</v>
      </c>
    </row>
    <row r="59" spans="1:9" ht="33">
      <c r="A59" s="99"/>
      <c r="B59" s="98"/>
      <c r="C59" s="38" t="s">
        <v>105</v>
      </c>
      <c r="D59" s="44">
        <f t="shared" si="8"/>
        <v>0</v>
      </c>
      <c r="E59" s="32">
        <f t="shared" si="8"/>
        <v>0</v>
      </c>
      <c r="F59" s="32">
        <v>0</v>
      </c>
      <c r="G59" s="32">
        <v>0</v>
      </c>
      <c r="H59" s="32">
        <v>0</v>
      </c>
      <c r="I59" s="45">
        <v>0</v>
      </c>
    </row>
    <row r="60" spans="1:9" ht="33">
      <c r="A60" s="99"/>
      <c r="B60" s="98"/>
      <c r="C60" s="38" t="s">
        <v>106</v>
      </c>
      <c r="D60" s="44">
        <f t="shared" si="8"/>
        <v>0</v>
      </c>
      <c r="E60" s="32">
        <f t="shared" si="8"/>
        <v>0</v>
      </c>
      <c r="F60" s="32">
        <v>0</v>
      </c>
      <c r="G60" s="32">
        <v>0</v>
      </c>
      <c r="H60" s="32">
        <v>0</v>
      </c>
      <c r="I60" s="45">
        <v>0</v>
      </c>
    </row>
    <row r="61" spans="1:9" ht="22.15" customHeight="1" thickBot="1">
      <c r="A61" s="100"/>
      <c r="B61" s="101"/>
      <c r="C61" s="39" t="s">
        <v>49</v>
      </c>
      <c r="D61" s="46">
        <f t="shared" si="8"/>
        <v>0</v>
      </c>
      <c r="E61" s="33">
        <f t="shared" si="8"/>
        <v>0</v>
      </c>
      <c r="F61" s="33">
        <v>0</v>
      </c>
      <c r="G61" s="33">
        <v>0</v>
      </c>
      <c r="H61" s="33">
        <v>0</v>
      </c>
      <c r="I61" s="47">
        <v>0</v>
      </c>
    </row>
    <row r="62" spans="1:9" s="87" customFormat="1" ht="63" customHeight="1">
      <c r="A62" s="88"/>
      <c r="B62" s="88"/>
      <c r="C62" s="88"/>
      <c r="D62" s="90" t="s">
        <v>140</v>
      </c>
      <c r="E62" s="91"/>
      <c r="F62" s="91"/>
      <c r="G62" s="91"/>
      <c r="H62" s="91"/>
      <c r="I62" s="91"/>
    </row>
  </sheetData>
  <mergeCells count="14">
    <mergeCell ref="A42:A61"/>
    <mergeCell ref="B42:B61"/>
    <mergeCell ref="D62:I62"/>
    <mergeCell ref="A6:A28"/>
    <mergeCell ref="B6:B28"/>
    <mergeCell ref="A29:A41"/>
    <mergeCell ref="B29:B41"/>
    <mergeCell ref="A1:I1"/>
    <mergeCell ref="D4:E4"/>
    <mergeCell ref="F4:G4"/>
    <mergeCell ref="H4:I4"/>
    <mergeCell ref="A3:A5"/>
    <mergeCell ref="B3:C5"/>
    <mergeCell ref="D3:I3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2" manualBreakCount="2">
    <brk id="28" max="16383" man="1"/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"/>
  <cols>
    <col min="1" max="1" width="7.75" style="2" customWidth="1"/>
    <col min="2" max="2" width="4.625" style="2" customWidth="1"/>
    <col min="3" max="3" width="14.75" style="2" customWidth="1"/>
    <col min="4" max="4" width="7.75" style="76" customWidth="1"/>
    <col min="5" max="5" width="13.5" style="76" customWidth="1"/>
    <col min="6" max="6" width="7.75" style="76" customWidth="1"/>
    <col min="7" max="7" width="13.5" style="76" customWidth="1"/>
    <col min="8" max="8" width="7.75" style="76" customWidth="1"/>
    <col min="9" max="9" width="11.875" style="76" customWidth="1"/>
    <col min="10" max="10" width="7.75" style="1" customWidth="1"/>
    <col min="11" max="11" width="13.5" style="1" customWidth="1"/>
    <col min="12" max="12" width="7.75" style="1" customWidth="1"/>
    <col min="13" max="13" width="13.5" style="1" customWidth="1"/>
    <col min="14" max="14" width="7.75" style="1" customWidth="1"/>
    <col min="15" max="15" width="11.875" style="1" customWidth="1"/>
    <col min="16" max="16" width="7.75" style="1" customWidth="1"/>
    <col min="17" max="17" width="13.5" style="1" customWidth="1"/>
    <col min="18" max="18" width="7.75" style="1" customWidth="1"/>
    <col min="19" max="19" width="13.5" style="1" customWidth="1"/>
    <col min="20" max="20" width="7.75" style="1" customWidth="1"/>
    <col min="21" max="21" width="11.875" style="1" customWidth="1"/>
    <col min="22" max="22" width="7.75" style="1" customWidth="1"/>
    <col min="23" max="23" width="13.5" style="1" customWidth="1"/>
    <col min="24" max="24" width="7.75" style="1" customWidth="1"/>
    <col min="25" max="25" width="13.5" style="1" customWidth="1"/>
    <col min="26" max="26" width="7.75" style="1" customWidth="1"/>
    <col min="27" max="27" width="11.875" style="1" customWidth="1"/>
    <col min="28" max="28" width="7.75" style="1" customWidth="1"/>
    <col min="29" max="29" width="13.5" style="1" customWidth="1"/>
    <col min="30" max="30" width="7.75" style="1" customWidth="1"/>
    <col min="31" max="31" width="13.5" style="1" customWidth="1"/>
    <col min="32" max="32" width="7.75" style="1" customWidth="1"/>
    <col min="33" max="33" width="11.875" style="1" customWidth="1"/>
    <col min="34" max="34" width="7.75" style="1" customWidth="1"/>
    <col min="35" max="35" width="13.5" style="1" customWidth="1"/>
    <col min="36" max="36" width="7.75" style="1" customWidth="1"/>
    <col min="37" max="37" width="13.5" style="1" customWidth="1"/>
    <col min="38" max="38" width="7.75" style="1" customWidth="1"/>
    <col min="39" max="39" width="11.875" style="1" customWidth="1"/>
    <col min="40" max="40" width="7.75" style="1" customWidth="1"/>
    <col min="41" max="41" width="13.5" style="1" customWidth="1"/>
    <col min="42" max="42" width="7.75" style="1" customWidth="1"/>
    <col min="43" max="43" width="13.5" style="1" customWidth="1"/>
    <col min="44" max="44" width="7.75" style="1" customWidth="1"/>
    <col min="45" max="45" width="11.875" style="1" customWidth="1"/>
    <col min="46" max="16384" width="9" style="1"/>
  </cols>
  <sheetData>
    <row r="1" spans="1:45" ht="40.9" customHeight="1">
      <c r="A1" s="28"/>
      <c r="B1" s="29"/>
      <c r="C1" s="29"/>
      <c r="D1" s="119" t="s">
        <v>122</v>
      </c>
      <c r="E1" s="120"/>
      <c r="F1" s="120"/>
      <c r="G1" s="120"/>
      <c r="H1" s="120"/>
      <c r="I1" s="120"/>
      <c r="J1" s="128" t="s">
        <v>122</v>
      </c>
      <c r="K1" s="129"/>
      <c r="L1" s="129"/>
      <c r="M1" s="129"/>
      <c r="N1" s="129"/>
      <c r="O1" s="129"/>
      <c r="P1" s="128" t="s">
        <v>122</v>
      </c>
      <c r="Q1" s="129"/>
      <c r="R1" s="129"/>
      <c r="S1" s="129"/>
      <c r="T1" s="129"/>
      <c r="U1" s="129"/>
      <c r="V1" s="128" t="s">
        <v>122</v>
      </c>
      <c r="W1" s="129"/>
      <c r="X1" s="129"/>
      <c r="Y1" s="129"/>
      <c r="Z1" s="129"/>
      <c r="AA1" s="129"/>
      <c r="AB1" s="128" t="s">
        <v>122</v>
      </c>
      <c r="AC1" s="129"/>
      <c r="AD1" s="129"/>
      <c r="AE1" s="129"/>
      <c r="AF1" s="129"/>
      <c r="AG1" s="129"/>
      <c r="AH1" s="128" t="s">
        <v>122</v>
      </c>
      <c r="AI1" s="129"/>
      <c r="AJ1" s="129"/>
      <c r="AK1" s="129"/>
      <c r="AL1" s="129"/>
      <c r="AM1" s="129"/>
      <c r="AN1" s="128" t="s">
        <v>122</v>
      </c>
      <c r="AO1" s="129"/>
      <c r="AP1" s="129"/>
      <c r="AQ1" s="129"/>
      <c r="AR1" s="129"/>
      <c r="AS1" s="129"/>
    </row>
    <row r="2" spans="1:45" ht="18" customHeight="1" thickBot="1"/>
    <row r="3" spans="1:45" s="6" customFormat="1" ht="24" customHeight="1">
      <c r="A3" s="102" t="s">
        <v>108</v>
      </c>
      <c r="B3" s="104" t="s">
        <v>73</v>
      </c>
      <c r="C3" s="105"/>
      <c r="D3" s="121" t="s">
        <v>127</v>
      </c>
      <c r="E3" s="122"/>
      <c r="F3" s="122"/>
      <c r="G3" s="122"/>
      <c r="H3" s="122"/>
      <c r="I3" s="123"/>
      <c r="J3" s="110" t="s">
        <v>125</v>
      </c>
      <c r="K3" s="111"/>
      <c r="L3" s="111"/>
      <c r="M3" s="111"/>
      <c r="N3" s="111"/>
      <c r="O3" s="112"/>
      <c r="P3" s="133" t="s">
        <v>124</v>
      </c>
      <c r="Q3" s="134"/>
      <c r="R3" s="134"/>
      <c r="S3" s="134"/>
      <c r="T3" s="134"/>
      <c r="U3" s="135"/>
      <c r="V3" s="110" t="s">
        <v>121</v>
      </c>
      <c r="W3" s="111"/>
      <c r="X3" s="111"/>
      <c r="Y3" s="111"/>
      <c r="Z3" s="111"/>
      <c r="AA3" s="112"/>
      <c r="AB3" s="133" t="s">
        <v>120</v>
      </c>
      <c r="AC3" s="134"/>
      <c r="AD3" s="134"/>
      <c r="AE3" s="134"/>
      <c r="AF3" s="134"/>
      <c r="AG3" s="135"/>
      <c r="AH3" s="110" t="s">
        <v>92</v>
      </c>
      <c r="AI3" s="111"/>
      <c r="AJ3" s="111"/>
      <c r="AK3" s="111"/>
      <c r="AL3" s="111"/>
      <c r="AM3" s="112"/>
      <c r="AN3" s="133" t="s">
        <v>90</v>
      </c>
      <c r="AO3" s="134"/>
      <c r="AP3" s="134"/>
      <c r="AQ3" s="134"/>
      <c r="AR3" s="134"/>
      <c r="AS3" s="135"/>
    </row>
    <row r="4" spans="1:45" s="2" customFormat="1" ht="24" customHeight="1">
      <c r="A4" s="103"/>
      <c r="B4" s="106"/>
      <c r="C4" s="107"/>
      <c r="D4" s="124" t="s">
        <v>85</v>
      </c>
      <c r="E4" s="125"/>
      <c r="F4" s="126" t="s">
        <v>84</v>
      </c>
      <c r="G4" s="125"/>
      <c r="H4" s="126" t="s">
        <v>83</v>
      </c>
      <c r="I4" s="127"/>
      <c r="J4" s="113" t="s">
        <v>85</v>
      </c>
      <c r="K4" s="114"/>
      <c r="L4" s="115" t="s">
        <v>84</v>
      </c>
      <c r="M4" s="114"/>
      <c r="N4" s="115" t="s">
        <v>83</v>
      </c>
      <c r="O4" s="116"/>
      <c r="P4" s="136" t="s">
        <v>85</v>
      </c>
      <c r="Q4" s="132"/>
      <c r="R4" s="130" t="s">
        <v>84</v>
      </c>
      <c r="S4" s="132"/>
      <c r="T4" s="130" t="s">
        <v>83</v>
      </c>
      <c r="U4" s="131"/>
      <c r="V4" s="113" t="s">
        <v>85</v>
      </c>
      <c r="W4" s="114"/>
      <c r="X4" s="115" t="s">
        <v>84</v>
      </c>
      <c r="Y4" s="114"/>
      <c r="Z4" s="115" t="s">
        <v>83</v>
      </c>
      <c r="AA4" s="116"/>
      <c r="AB4" s="136" t="s">
        <v>85</v>
      </c>
      <c r="AC4" s="132"/>
      <c r="AD4" s="130" t="s">
        <v>84</v>
      </c>
      <c r="AE4" s="132"/>
      <c r="AF4" s="130" t="s">
        <v>83</v>
      </c>
      <c r="AG4" s="131"/>
      <c r="AH4" s="113" t="s">
        <v>85</v>
      </c>
      <c r="AI4" s="114"/>
      <c r="AJ4" s="115" t="s">
        <v>84</v>
      </c>
      <c r="AK4" s="114"/>
      <c r="AL4" s="115" t="s">
        <v>83</v>
      </c>
      <c r="AM4" s="116"/>
      <c r="AN4" s="136" t="s">
        <v>85</v>
      </c>
      <c r="AO4" s="132"/>
      <c r="AP4" s="130" t="s">
        <v>84</v>
      </c>
      <c r="AQ4" s="132"/>
      <c r="AR4" s="130" t="s">
        <v>83</v>
      </c>
      <c r="AS4" s="131"/>
    </row>
    <row r="5" spans="1:45" ht="24" customHeight="1">
      <c r="A5" s="103"/>
      <c r="B5" s="108"/>
      <c r="C5" s="109"/>
      <c r="D5" s="64" t="s">
        <v>29</v>
      </c>
      <c r="E5" s="65" t="s">
        <v>30</v>
      </c>
      <c r="F5" s="65" t="s">
        <v>29</v>
      </c>
      <c r="G5" s="65" t="s">
        <v>30</v>
      </c>
      <c r="H5" s="65" t="s">
        <v>29</v>
      </c>
      <c r="I5" s="66" t="s">
        <v>30</v>
      </c>
      <c r="J5" s="40" t="s">
        <v>29</v>
      </c>
      <c r="K5" s="30" t="s">
        <v>30</v>
      </c>
      <c r="L5" s="30" t="s">
        <v>29</v>
      </c>
      <c r="M5" s="30" t="s">
        <v>30</v>
      </c>
      <c r="N5" s="30" t="s">
        <v>29</v>
      </c>
      <c r="O5" s="41" t="s">
        <v>30</v>
      </c>
      <c r="P5" s="48" t="s">
        <v>29</v>
      </c>
      <c r="Q5" s="3" t="s">
        <v>30</v>
      </c>
      <c r="R5" s="3" t="s">
        <v>29</v>
      </c>
      <c r="S5" s="3" t="s">
        <v>30</v>
      </c>
      <c r="T5" s="3" t="s">
        <v>29</v>
      </c>
      <c r="U5" s="4" t="s">
        <v>30</v>
      </c>
      <c r="V5" s="40" t="s">
        <v>29</v>
      </c>
      <c r="W5" s="30" t="s">
        <v>30</v>
      </c>
      <c r="X5" s="30" t="s">
        <v>29</v>
      </c>
      <c r="Y5" s="30" t="s">
        <v>30</v>
      </c>
      <c r="Z5" s="30" t="s">
        <v>29</v>
      </c>
      <c r="AA5" s="41" t="s">
        <v>30</v>
      </c>
      <c r="AB5" s="48" t="s">
        <v>63</v>
      </c>
      <c r="AC5" s="3" t="s">
        <v>64</v>
      </c>
      <c r="AD5" s="3" t="s">
        <v>63</v>
      </c>
      <c r="AE5" s="3" t="s">
        <v>64</v>
      </c>
      <c r="AF5" s="3" t="s">
        <v>63</v>
      </c>
      <c r="AG5" s="4" t="s">
        <v>64</v>
      </c>
      <c r="AH5" s="40" t="s">
        <v>63</v>
      </c>
      <c r="AI5" s="30" t="s">
        <v>64</v>
      </c>
      <c r="AJ5" s="30" t="s">
        <v>63</v>
      </c>
      <c r="AK5" s="30" t="s">
        <v>64</v>
      </c>
      <c r="AL5" s="30" t="s">
        <v>63</v>
      </c>
      <c r="AM5" s="41" t="s">
        <v>64</v>
      </c>
      <c r="AN5" s="48" t="s">
        <v>63</v>
      </c>
      <c r="AO5" s="3" t="s">
        <v>64</v>
      </c>
      <c r="AP5" s="3" t="s">
        <v>63</v>
      </c>
      <c r="AQ5" s="3" t="s">
        <v>64</v>
      </c>
      <c r="AR5" s="3" t="s">
        <v>63</v>
      </c>
      <c r="AS5" s="4" t="s">
        <v>64</v>
      </c>
    </row>
    <row r="6" spans="1:45" ht="24.6" customHeight="1">
      <c r="A6" s="94" t="s">
        <v>107</v>
      </c>
      <c r="B6" s="96" t="s">
        <v>54</v>
      </c>
      <c r="C6" s="34" t="s">
        <v>0</v>
      </c>
      <c r="D6" s="77">
        <f t="shared" ref="D6" si="0">SUM(D7:D28)</f>
        <v>31668</v>
      </c>
      <c r="E6" s="78">
        <f>SUM(E7:E28)+2045093</f>
        <v>1450354068</v>
      </c>
      <c r="F6" s="78">
        <f t="shared" ref="F6:I6" si="1">SUM(F7:F28)</f>
        <v>20959</v>
      </c>
      <c r="G6" s="78">
        <f t="shared" si="1"/>
        <v>1087428359</v>
      </c>
      <c r="H6" s="78">
        <f t="shared" si="1"/>
        <v>10709</v>
      </c>
      <c r="I6" s="79">
        <f t="shared" si="1"/>
        <v>360880616</v>
      </c>
      <c r="J6" s="42">
        <f t="shared" ref="J6" si="2">SUM(J7:J28)</f>
        <v>34166</v>
      </c>
      <c r="K6" s="31">
        <f>SUM(K7:K28)+2577969</f>
        <v>1564630418</v>
      </c>
      <c r="L6" s="31">
        <f t="shared" ref="L6:O6" si="3">SUM(L7:L28)</f>
        <v>22531</v>
      </c>
      <c r="M6" s="31">
        <f t="shared" si="3"/>
        <v>1155265197</v>
      </c>
      <c r="N6" s="31">
        <f t="shared" si="3"/>
        <v>11635</v>
      </c>
      <c r="O6" s="43">
        <f t="shared" si="3"/>
        <v>406787252</v>
      </c>
      <c r="P6" s="49">
        <f t="shared" ref="P6" si="4">SUM(P7:P28)</f>
        <v>32656</v>
      </c>
      <c r="Q6" s="22">
        <f>SUM(Q7:Q28)+2363699</f>
        <v>1501343136</v>
      </c>
      <c r="R6" s="22">
        <f t="shared" ref="R6:U6" si="5">SUM(R7:R28)</f>
        <v>21629</v>
      </c>
      <c r="S6" s="22">
        <f t="shared" si="5"/>
        <v>1104692610</v>
      </c>
      <c r="T6" s="22">
        <f t="shared" si="5"/>
        <v>11027</v>
      </c>
      <c r="U6" s="23">
        <f t="shared" si="5"/>
        <v>394286827</v>
      </c>
      <c r="V6" s="42">
        <f t="shared" ref="V6" si="6">SUM(V7:V28)</f>
        <v>31680</v>
      </c>
      <c r="W6" s="31">
        <f>SUM(W7:W28)+1781540</f>
        <v>1396531233</v>
      </c>
      <c r="X6" s="31">
        <f t="shared" ref="X6:AA6" si="7">SUM(X7:X28)</f>
        <v>21141</v>
      </c>
      <c r="Y6" s="31">
        <f t="shared" si="7"/>
        <v>1029726081</v>
      </c>
      <c r="Z6" s="31">
        <f t="shared" si="7"/>
        <v>10539</v>
      </c>
      <c r="AA6" s="43">
        <f t="shared" si="7"/>
        <v>365023612</v>
      </c>
      <c r="AB6" s="49">
        <f t="shared" ref="AB6" si="8">SUM(AB7:AB28)</f>
        <v>32119</v>
      </c>
      <c r="AC6" s="22">
        <f>SUM(AC7:AC28)+1890756</f>
        <v>1399707947</v>
      </c>
      <c r="AD6" s="22">
        <f t="shared" ref="AD6:AG6" si="9">SUM(AD7:AD28)</f>
        <v>21852</v>
      </c>
      <c r="AE6" s="22">
        <f t="shared" si="9"/>
        <v>1042430085</v>
      </c>
      <c r="AF6" s="22">
        <f t="shared" si="9"/>
        <v>10267</v>
      </c>
      <c r="AG6" s="23">
        <f t="shared" si="9"/>
        <v>355387106</v>
      </c>
      <c r="AH6" s="42">
        <f t="shared" ref="AH6" si="10">SUM(AH7:AH28)</f>
        <v>30457</v>
      </c>
      <c r="AI6" s="31">
        <f>SUM(AI7:AI28)+2295393</f>
        <v>1323009053</v>
      </c>
      <c r="AJ6" s="31">
        <f t="shared" ref="AJ6:AM6" si="11">SUM(AJ7:AJ28)</f>
        <v>21088</v>
      </c>
      <c r="AK6" s="31">
        <f t="shared" si="11"/>
        <v>987785895</v>
      </c>
      <c r="AL6" s="31">
        <f t="shared" si="11"/>
        <v>9369</v>
      </c>
      <c r="AM6" s="43">
        <f t="shared" si="11"/>
        <v>332927765</v>
      </c>
      <c r="AN6" s="49">
        <f t="shared" ref="AN6:AS6" si="12">SUM(AN7:AN28)</f>
        <v>31145</v>
      </c>
      <c r="AO6" s="22">
        <f>SUM(AO7:AO28)+2668572</f>
        <v>1590094292</v>
      </c>
      <c r="AP6" s="22">
        <f t="shared" si="12"/>
        <v>21915</v>
      </c>
      <c r="AQ6" s="22">
        <f t="shared" si="12"/>
        <v>1197311230</v>
      </c>
      <c r="AR6" s="22">
        <f t="shared" si="12"/>
        <v>9230</v>
      </c>
      <c r="AS6" s="23">
        <f t="shared" si="12"/>
        <v>390114490</v>
      </c>
    </row>
    <row r="7" spans="1:45" ht="24.6" customHeight="1">
      <c r="A7" s="94"/>
      <c r="B7" s="97"/>
      <c r="C7" s="34" t="s">
        <v>65</v>
      </c>
      <c r="D7" s="77">
        <f t="shared" ref="D7:D26" si="13">F7+H7</f>
        <v>3936</v>
      </c>
      <c r="E7" s="78">
        <f t="shared" ref="E7:E26" si="14">G7+I7</f>
        <v>174345808</v>
      </c>
      <c r="F7" s="78">
        <v>2755</v>
      </c>
      <c r="G7" s="78">
        <v>134847902</v>
      </c>
      <c r="H7" s="78">
        <v>1181</v>
      </c>
      <c r="I7" s="79">
        <v>39497906</v>
      </c>
      <c r="J7" s="42">
        <f t="shared" ref="J7:J26" si="15">L7+N7</f>
        <v>4205</v>
      </c>
      <c r="K7" s="31">
        <f t="shared" ref="K7:K26" si="16">M7+O7</f>
        <v>177792090</v>
      </c>
      <c r="L7" s="31">
        <v>2830</v>
      </c>
      <c r="M7" s="31">
        <v>130332443</v>
      </c>
      <c r="N7" s="31">
        <v>1375</v>
      </c>
      <c r="O7" s="43">
        <v>47459647</v>
      </c>
      <c r="P7" s="49">
        <f t="shared" ref="P7:P26" si="17">R7+T7</f>
        <v>3789</v>
      </c>
      <c r="Q7" s="22">
        <f t="shared" ref="Q7:Q26" si="18">S7+U7</f>
        <v>166040252</v>
      </c>
      <c r="R7" s="22">
        <v>2624</v>
      </c>
      <c r="S7" s="22">
        <v>126815350</v>
      </c>
      <c r="T7" s="22">
        <v>1165</v>
      </c>
      <c r="U7" s="23">
        <v>39224902</v>
      </c>
      <c r="V7" s="42">
        <f t="shared" ref="V7:V26" si="19">X7+Z7</f>
        <v>3843</v>
      </c>
      <c r="W7" s="31">
        <f t="shared" ref="W7:W26" si="20">Y7+AA7</f>
        <v>172735250</v>
      </c>
      <c r="X7" s="31">
        <v>2681</v>
      </c>
      <c r="Y7" s="31">
        <v>134746070</v>
      </c>
      <c r="Z7" s="31">
        <v>1162</v>
      </c>
      <c r="AA7" s="43">
        <v>37989180</v>
      </c>
      <c r="AB7" s="49">
        <f t="shared" ref="AB7:AB26" si="21">AD7+AF7</f>
        <v>3969</v>
      </c>
      <c r="AC7" s="22">
        <f t="shared" ref="AC7:AC26" si="22">AE7+AG7</f>
        <v>160606963</v>
      </c>
      <c r="AD7" s="22">
        <v>2815</v>
      </c>
      <c r="AE7" s="22">
        <v>121748934</v>
      </c>
      <c r="AF7" s="22">
        <v>1154</v>
      </c>
      <c r="AG7" s="23">
        <v>38858029</v>
      </c>
      <c r="AH7" s="42">
        <f t="shared" ref="AH7:AH26" si="23">AJ7+AL7</f>
        <v>3555</v>
      </c>
      <c r="AI7" s="31">
        <f t="shared" ref="AI7:AI26" si="24">AK7+AM7</f>
        <v>158206749</v>
      </c>
      <c r="AJ7" s="31">
        <v>2557</v>
      </c>
      <c r="AK7" s="31">
        <v>117810966</v>
      </c>
      <c r="AL7" s="31">
        <v>998</v>
      </c>
      <c r="AM7" s="43">
        <v>40395783</v>
      </c>
      <c r="AN7" s="49">
        <f t="shared" ref="AN7:AO22" si="25">AP7+AR7</f>
        <v>3436</v>
      </c>
      <c r="AO7" s="22">
        <f t="shared" si="25"/>
        <v>186711599</v>
      </c>
      <c r="AP7" s="22">
        <v>2436</v>
      </c>
      <c r="AQ7" s="22">
        <v>142036463</v>
      </c>
      <c r="AR7" s="22">
        <v>1000</v>
      </c>
      <c r="AS7" s="23">
        <v>44675136</v>
      </c>
    </row>
    <row r="8" spans="1:45" ht="24.6" customHeight="1">
      <c r="A8" s="94"/>
      <c r="B8" s="97"/>
      <c r="C8" s="34" t="s">
        <v>66</v>
      </c>
      <c r="D8" s="77">
        <f t="shared" si="13"/>
        <v>5764</v>
      </c>
      <c r="E8" s="78">
        <f t="shared" si="14"/>
        <v>235404705</v>
      </c>
      <c r="F8" s="78">
        <v>3695</v>
      </c>
      <c r="G8" s="78">
        <v>169315482</v>
      </c>
      <c r="H8" s="78">
        <v>2069</v>
      </c>
      <c r="I8" s="79">
        <v>66089223</v>
      </c>
      <c r="J8" s="42">
        <f t="shared" si="15"/>
        <v>6392</v>
      </c>
      <c r="K8" s="31">
        <f t="shared" si="16"/>
        <v>262661732</v>
      </c>
      <c r="L8" s="31">
        <v>4008</v>
      </c>
      <c r="M8" s="31">
        <v>189543363</v>
      </c>
      <c r="N8" s="31">
        <v>2384</v>
      </c>
      <c r="O8" s="43">
        <v>73118369</v>
      </c>
      <c r="P8" s="49">
        <f t="shared" si="17"/>
        <v>5697</v>
      </c>
      <c r="Q8" s="22">
        <f t="shared" si="18"/>
        <v>229017464</v>
      </c>
      <c r="R8" s="22">
        <v>3529</v>
      </c>
      <c r="S8" s="22">
        <v>155295137</v>
      </c>
      <c r="T8" s="22">
        <v>2168</v>
      </c>
      <c r="U8" s="23">
        <v>73722327</v>
      </c>
      <c r="V8" s="42">
        <f t="shared" si="19"/>
        <v>5389</v>
      </c>
      <c r="W8" s="31">
        <f t="shared" si="20"/>
        <v>211940331</v>
      </c>
      <c r="X8" s="31">
        <v>3279</v>
      </c>
      <c r="Y8" s="31">
        <v>148924820</v>
      </c>
      <c r="Z8" s="31">
        <v>2110</v>
      </c>
      <c r="AA8" s="43">
        <v>63015511</v>
      </c>
      <c r="AB8" s="49">
        <f t="shared" si="21"/>
        <v>5479</v>
      </c>
      <c r="AC8" s="22">
        <f t="shared" si="22"/>
        <v>213423471</v>
      </c>
      <c r="AD8" s="22">
        <v>3518</v>
      </c>
      <c r="AE8" s="22">
        <v>149535099</v>
      </c>
      <c r="AF8" s="22">
        <v>1961</v>
      </c>
      <c r="AG8" s="23">
        <v>63888372</v>
      </c>
      <c r="AH8" s="42">
        <f t="shared" si="23"/>
        <v>4924</v>
      </c>
      <c r="AI8" s="31">
        <f t="shared" si="24"/>
        <v>195186810</v>
      </c>
      <c r="AJ8" s="31">
        <v>3170</v>
      </c>
      <c r="AK8" s="31">
        <v>135006994</v>
      </c>
      <c r="AL8" s="31">
        <v>1754</v>
      </c>
      <c r="AM8" s="43">
        <v>60179816</v>
      </c>
      <c r="AN8" s="49">
        <f t="shared" si="25"/>
        <v>5017</v>
      </c>
      <c r="AO8" s="22">
        <f t="shared" si="25"/>
        <v>249831915</v>
      </c>
      <c r="AP8" s="22">
        <v>3303</v>
      </c>
      <c r="AQ8" s="22">
        <v>172846215</v>
      </c>
      <c r="AR8" s="22">
        <v>1714</v>
      </c>
      <c r="AS8" s="23">
        <v>76985700</v>
      </c>
    </row>
    <row r="9" spans="1:45" ht="24.6" customHeight="1">
      <c r="A9" s="94"/>
      <c r="B9" s="97"/>
      <c r="C9" s="34" t="s">
        <v>91</v>
      </c>
      <c r="D9" s="77">
        <f t="shared" si="13"/>
        <v>2403</v>
      </c>
      <c r="E9" s="78">
        <f t="shared" si="14"/>
        <v>132882693</v>
      </c>
      <c r="F9" s="78">
        <v>1660</v>
      </c>
      <c r="G9" s="78">
        <v>105650340</v>
      </c>
      <c r="H9" s="78">
        <v>743</v>
      </c>
      <c r="I9" s="79">
        <v>27232353</v>
      </c>
      <c r="J9" s="42">
        <f t="shared" si="15"/>
        <v>2501</v>
      </c>
      <c r="K9" s="31">
        <f t="shared" si="16"/>
        <v>137982287</v>
      </c>
      <c r="L9" s="31">
        <v>1766</v>
      </c>
      <c r="M9" s="31">
        <v>104510030</v>
      </c>
      <c r="N9" s="31">
        <v>735</v>
      </c>
      <c r="O9" s="43">
        <v>33472257</v>
      </c>
      <c r="P9" s="49">
        <f t="shared" si="17"/>
        <v>2709</v>
      </c>
      <c r="Q9" s="22">
        <f t="shared" si="18"/>
        <v>143838838</v>
      </c>
      <c r="R9" s="22">
        <v>1890</v>
      </c>
      <c r="S9" s="22">
        <v>112055543</v>
      </c>
      <c r="T9" s="22">
        <v>819</v>
      </c>
      <c r="U9" s="23">
        <v>31783295</v>
      </c>
      <c r="V9" s="42">
        <f t="shared" si="19"/>
        <v>2689</v>
      </c>
      <c r="W9" s="31">
        <f t="shared" si="20"/>
        <v>136414608</v>
      </c>
      <c r="X9" s="31">
        <v>1933</v>
      </c>
      <c r="Y9" s="31">
        <v>105026143</v>
      </c>
      <c r="Z9" s="31">
        <v>756</v>
      </c>
      <c r="AA9" s="43">
        <v>31388465</v>
      </c>
      <c r="AB9" s="49">
        <f t="shared" si="21"/>
        <v>2455</v>
      </c>
      <c r="AC9" s="22">
        <f t="shared" si="22"/>
        <v>131262342</v>
      </c>
      <c r="AD9" s="22">
        <v>1723</v>
      </c>
      <c r="AE9" s="22">
        <v>100031907</v>
      </c>
      <c r="AF9" s="22">
        <v>732</v>
      </c>
      <c r="AG9" s="23">
        <v>31230435</v>
      </c>
      <c r="AH9" s="42">
        <f t="shared" si="23"/>
        <v>2646</v>
      </c>
      <c r="AI9" s="31">
        <f t="shared" si="24"/>
        <v>121693005</v>
      </c>
      <c r="AJ9" s="31">
        <v>1881</v>
      </c>
      <c r="AK9" s="31">
        <v>94501205</v>
      </c>
      <c r="AL9" s="31">
        <v>765</v>
      </c>
      <c r="AM9" s="43">
        <v>27191800</v>
      </c>
      <c r="AN9" s="49">
        <f t="shared" ref="AN9" si="26">AP9+AR9</f>
        <v>2660</v>
      </c>
      <c r="AO9" s="22">
        <f t="shared" ref="AO9" si="27">AQ9+AS9</f>
        <v>148621303</v>
      </c>
      <c r="AP9" s="22">
        <v>1927</v>
      </c>
      <c r="AQ9" s="22">
        <v>116501159</v>
      </c>
      <c r="AR9" s="22">
        <v>733</v>
      </c>
      <c r="AS9" s="23">
        <v>32120144</v>
      </c>
    </row>
    <row r="10" spans="1:45" ht="24.6" customHeight="1">
      <c r="A10" s="94"/>
      <c r="B10" s="97"/>
      <c r="C10" s="34" t="s">
        <v>67</v>
      </c>
      <c r="D10" s="77">
        <f t="shared" si="13"/>
        <v>4590</v>
      </c>
      <c r="E10" s="78">
        <f t="shared" si="14"/>
        <v>184011236</v>
      </c>
      <c r="F10" s="78">
        <v>2992</v>
      </c>
      <c r="G10" s="78">
        <v>138784910</v>
      </c>
      <c r="H10" s="78">
        <v>1598</v>
      </c>
      <c r="I10" s="79">
        <v>45226326</v>
      </c>
      <c r="J10" s="42">
        <f t="shared" si="15"/>
        <v>5053</v>
      </c>
      <c r="K10" s="31">
        <f t="shared" si="16"/>
        <v>190161817</v>
      </c>
      <c r="L10" s="31">
        <v>3313</v>
      </c>
      <c r="M10" s="31">
        <v>138403102</v>
      </c>
      <c r="N10" s="31">
        <v>1740</v>
      </c>
      <c r="O10" s="43">
        <v>51758715</v>
      </c>
      <c r="P10" s="49">
        <f t="shared" si="17"/>
        <v>4821</v>
      </c>
      <c r="Q10" s="22">
        <f t="shared" si="18"/>
        <v>190769774</v>
      </c>
      <c r="R10" s="22">
        <v>3164</v>
      </c>
      <c r="S10" s="22">
        <v>139058041</v>
      </c>
      <c r="T10" s="22">
        <v>1657</v>
      </c>
      <c r="U10" s="23">
        <v>51711733</v>
      </c>
      <c r="V10" s="42">
        <f t="shared" si="19"/>
        <v>4680</v>
      </c>
      <c r="W10" s="31">
        <f t="shared" si="20"/>
        <v>175784442</v>
      </c>
      <c r="X10" s="31">
        <v>3110</v>
      </c>
      <c r="Y10" s="31">
        <v>128063271</v>
      </c>
      <c r="Z10" s="31">
        <v>1570</v>
      </c>
      <c r="AA10" s="43">
        <v>47721171</v>
      </c>
      <c r="AB10" s="49">
        <f t="shared" si="21"/>
        <v>4639</v>
      </c>
      <c r="AC10" s="22">
        <f t="shared" si="22"/>
        <v>183063282</v>
      </c>
      <c r="AD10" s="22">
        <v>3144</v>
      </c>
      <c r="AE10" s="22">
        <v>136561564</v>
      </c>
      <c r="AF10" s="22">
        <v>1495</v>
      </c>
      <c r="AG10" s="23">
        <v>46501718</v>
      </c>
      <c r="AH10" s="42">
        <f t="shared" si="23"/>
        <v>4439</v>
      </c>
      <c r="AI10" s="31">
        <f t="shared" si="24"/>
        <v>189014482</v>
      </c>
      <c r="AJ10" s="31">
        <v>3054</v>
      </c>
      <c r="AK10" s="31">
        <v>140545080</v>
      </c>
      <c r="AL10" s="31">
        <v>1385</v>
      </c>
      <c r="AM10" s="43">
        <v>48469402</v>
      </c>
      <c r="AN10" s="49">
        <f t="shared" si="25"/>
        <v>4271</v>
      </c>
      <c r="AO10" s="22">
        <f t="shared" si="25"/>
        <v>200798192</v>
      </c>
      <c r="AP10" s="22">
        <v>2968</v>
      </c>
      <c r="AQ10" s="22">
        <v>149318047</v>
      </c>
      <c r="AR10" s="22">
        <v>1303</v>
      </c>
      <c r="AS10" s="23">
        <v>51480145</v>
      </c>
    </row>
    <row r="11" spans="1:45" ht="24.6" customHeight="1">
      <c r="A11" s="94"/>
      <c r="B11" s="97"/>
      <c r="C11" s="34" t="s">
        <v>68</v>
      </c>
      <c r="D11" s="77">
        <f t="shared" si="13"/>
        <v>2298</v>
      </c>
      <c r="E11" s="78">
        <f t="shared" si="14"/>
        <v>121291529</v>
      </c>
      <c r="F11" s="78">
        <v>1468</v>
      </c>
      <c r="G11" s="78">
        <v>90262252</v>
      </c>
      <c r="H11" s="78">
        <v>830</v>
      </c>
      <c r="I11" s="79">
        <v>31029277</v>
      </c>
      <c r="J11" s="42">
        <f t="shared" si="15"/>
        <v>2463</v>
      </c>
      <c r="K11" s="31">
        <f t="shared" si="16"/>
        <v>124636910</v>
      </c>
      <c r="L11" s="31">
        <v>1614</v>
      </c>
      <c r="M11" s="31">
        <v>92453108</v>
      </c>
      <c r="N11" s="31">
        <v>849</v>
      </c>
      <c r="O11" s="43">
        <v>32183802</v>
      </c>
      <c r="P11" s="49">
        <f t="shared" si="17"/>
        <v>2260</v>
      </c>
      <c r="Q11" s="22">
        <f t="shared" si="18"/>
        <v>114726211</v>
      </c>
      <c r="R11" s="22">
        <v>1423</v>
      </c>
      <c r="S11" s="22">
        <v>81563999</v>
      </c>
      <c r="T11" s="22">
        <v>837</v>
      </c>
      <c r="U11" s="23">
        <v>33162212</v>
      </c>
      <c r="V11" s="42">
        <f t="shared" si="19"/>
        <v>2264</v>
      </c>
      <c r="W11" s="31">
        <f t="shared" si="20"/>
        <v>115437991</v>
      </c>
      <c r="X11" s="31">
        <v>1476</v>
      </c>
      <c r="Y11" s="31">
        <v>82413400</v>
      </c>
      <c r="Z11" s="31">
        <v>788</v>
      </c>
      <c r="AA11" s="43">
        <v>33024591</v>
      </c>
      <c r="AB11" s="49">
        <f t="shared" si="21"/>
        <v>2353</v>
      </c>
      <c r="AC11" s="22">
        <f t="shared" si="22"/>
        <v>119068730</v>
      </c>
      <c r="AD11" s="22">
        <v>1492</v>
      </c>
      <c r="AE11" s="22">
        <v>84440748</v>
      </c>
      <c r="AF11" s="22">
        <v>861</v>
      </c>
      <c r="AG11" s="23">
        <v>34627982</v>
      </c>
      <c r="AH11" s="42">
        <f t="shared" si="23"/>
        <v>2449</v>
      </c>
      <c r="AI11" s="31">
        <f t="shared" si="24"/>
        <v>115503974</v>
      </c>
      <c r="AJ11" s="31">
        <v>1660</v>
      </c>
      <c r="AK11" s="31">
        <v>83169590</v>
      </c>
      <c r="AL11" s="31">
        <v>789</v>
      </c>
      <c r="AM11" s="43">
        <v>32334384</v>
      </c>
      <c r="AN11" s="49">
        <f t="shared" si="25"/>
        <v>2501</v>
      </c>
      <c r="AO11" s="22">
        <f t="shared" si="25"/>
        <v>126359916</v>
      </c>
      <c r="AP11" s="22">
        <v>1764</v>
      </c>
      <c r="AQ11" s="22">
        <v>92996700</v>
      </c>
      <c r="AR11" s="22">
        <v>737</v>
      </c>
      <c r="AS11" s="23">
        <v>33363216</v>
      </c>
    </row>
    <row r="12" spans="1:45" ht="24.6" customHeight="1">
      <c r="A12" s="94"/>
      <c r="B12" s="97"/>
      <c r="C12" s="34" t="s">
        <v>69</v>
      </c>
      <c r="D12" s="77">
        <f t="shared" si="13"/>
        <v>4746</v>
      </c>
      <c r="E12" s="78">
        <f t="shared" si="14"/>
        <v>228922619</v>
      </c>
      <c r="F12" s="78">
        <v>3130</v>
      </c>
      <c r="G12" s="78">
        <v>172552749</v>
      </c>
      <c r="H12" s="78">
        <v>1616</v>
      </c>
      <c r="I12" s="79">
        <v>56369870</v>
      </c>
      <c r="J12" s="42">
        <f t="shared" si="15"/>
        <v>5078</v>
      </c>
      <c r="K12" s="31">
        <f t="shared" si="16"/>
        <v>258847142</v>
      </c>
      <c r="L12" s="31">
        <v>3336</v>
      </c>
      <c r="M12" s="31">
        <v>192873346</v>
      </c>
      <c r="N12" s="31">
        <v>1742</v>
      </c>
      <c r="O12" s="43">
        <v>65973796</v>
      </c>
      <c r="P12" s="49">
        <f t="shared" si="17"/>
        <v>5216</v>
      </c>
      <c r="Q12" s="22">
        <f t="shared" si="18"/>
        <v>261973957</v>
      </c>
      <c r="R12" s="22">
        <v>3551</v>
      </c>
      <c r="S12" s="22">
        <v>196589681</v>
      </c>
      <c r="T12" s="22">
        <v>1665</v>
      </c>
      <c r="U12" s="23">
        <v>65384276</v>
      </c>
      <c r="V12" s="42">
        <f t="shared" si="19"/>
        <v>4940</v>
      </c>
      <c r="W12" s="31">
        <f t="shared" si="20"/>
        <v>226321872</v>
      </c>
      <c r="X12" s="31">
        <v>3366</v>
      </c>
      <c r="Y12" s="31">
        <v>169490755</v>
      </c>
      <c r="Z12" s="31">
        <v>1574</v>
      </c>
      <c r="AA12" s="43">
        <v>56831117</v>
      </c>
      <c r="AB12" s="49">
        <f t="shared" si="21"/>
        <v>5204</v>
      </c>
      <c r="AC12" s="22">
        <f t="shared" si="22"/>
        <v>228482879</v>
      </c>
      <c r="AD12" s="22">
        <v>3699</v>
      </c>
      <c r="AE12" s="22">
        <v>177497813</v>
      </c>
      <c r="AF12" s="22">
        <v>1505</v>
      </c>
      <c r="AG12" s="23">
        <v>50985066</v>
      </c>
      <c r="AH12" s="42">
        <f t="shared" si="23"/>
        <v>4777</v>
      </c>
      <c r="AI12" s="31">
        <f t="shared" si="24"/>
        <v>204527050</v>
      </c>
      <c r="AJ12" s="31">
        <v>3385</v>
      </c>
      <c r="AK12" s="31">
        <v>156597986</v>
      </c>
      <c r="AL12" s="31">
        <v>1392</v>
      </c>
      <c r="AM12" s="43">
        <v>47929064</v>
      </c>
      <c r="AN12" s="49">
        <f t="shared" si="25"/>
        <v>5180</v>
      </c>
      <c r="AO12" s="22">
        <f t="shared" si="25"/>
        <v>246507062</v>
      </c>
      <c r="AP12" s="22">
        <v>3674</v>
      </c>
      <c r="AQ12" s="22">
        <v>184810658</v>
      </c>
      <c r="AR12" s="22">
        <v>1506</v>
      </c>
      <c r="AS12" s="23">
        <v>61696404</v>
      </c>
    </row>
    <row r="13" spans="1:45" ht="24.6" customHeight="1">
      <c r="A13" s="95"/>
      <c r="B13" s="98"/>
      <c r="C13" s="35" t="s">
        <v>2</v>
      </c>
      <c r="D13" s="80">
        <f t="shared" si="13"/>
        <v>689</v>
      </c>
      <c r="E13" s="81">
        <f t="shared" si="14"/>
        <v>28556400</v>
      </c>
      <c r="F13" s="81">
        <v>504</v>
      </c>
      <c r="G13" s="81">
        <v>23265777</v>
      </c>
      <c r="H13" s="81">
        <v>185</v>
      </c>
      <c r="I13" s="82">
        <v>5290623</v>
      </c>
      <c r="J13" s="44">
        <f t="shared" si="15"/>
        <v>691</v>
      </c>
      <c r="K13" s="32">
        <f t="shared" si="16"/>
        <v>30147035</v>
      </c>
      <c r="L13" s="32">
        <v>501</v>
      </c>
      <c r="M13" s="32">
        <v>23724169</v>
      </c>
      <c r="N13" s="32">
        <v>190</v>
      </c>
      <c r="O13" s="45">
        <v>6422866</v>
      </c>
      <c r="P13" s="50">
        <f t="shared" si="17"/>
        <v>666</v>
      </c>
      <c r="Q13" s="24">
        <f t="shared" si="18"/>
        <v>29366208</v>
      </c>
      <c r="R13" s="24">
        <v>486</v>
      </c>
      <c r="S13" s="24">
        <v>23329681</v>
      </c>
      <c r="T13" s="24">
        <v>180</v>
      </c>
      <c r="U13" s="25">
        <v>6036527</v>
      </c>
      <c r="V13" s="44">
        <f t="shared" si="19"/>
        <v>653</v>
      </c>
      <c r="W13" s="32">
        <f t="shared" si="20"/>
        <v>27297433</v>
      </c>
      <c r="X13" s="32">
        <v>461</v>
      </c>
      <c r="Y13" s="32">
        <v>20607383</v>
      </c>
      <c r="Z13" s="32">
        <v>192</v>
      </c>
      <c r="AA13" s="45">
        <v>6690050</v>
      </c>
      <c r="AB13" s="50">
        <f t="shared" si="21"/>
        <v>674</v>
      </c>
      <c r="AC13" s="24">
        <f t="shared" si="22"/>
        <v>23286098</v>
      </c>
      <c r="AD13" s="24">
        <v>492</v>
      </c>
      <c r="AE13" s="24">
        <v>17753577</v>
      </c>
      <c r="AF13" s="24">
        <v>182</v>
      </c>
      <c r="AG13" s="25">
        <v>5532521</v>
      </c>
      <c r="AH13" s="44">
        <f t="shared" si="23"/>
        <v>777</v>
      </c>
      <c r="AI13" s="32">
        <f t="shared" si="24"/>
        <v>31795604</v>
      </c>
      <c r="AJ13" s="32">
        <v>605</v>
      </c>
      <c r="AK13" s="32">
        <v>26104791</v>
      </c>
      <c r="AL13" s="32">
        <v>172</v>
      </c>
      <c r="AM13" s="45">
        <v>5690813</v>
      </c>
      <c r="AN13" s="50">
        <f t="shared" si="25"/>
        <v>814</v>
      </c>
      <c r="AO13" s="24">
        <f t="shared" si="25"/>
        <v>33206300</v>
      </c>
      <c r="AP13" s="24">
        <v>629</v>
      </c>
      <c r="AQ13" s="24">
        <v>26202638</v>
      </c>
      <c r="AR13" s="24">
        <v>185</v>
      </c>
      <c r="AS13" s="25">
        <v>7003662</v>
      </c>
    </row>
    <row r="14" spans="1:45" ht="24.6" customHeight="1">
      <c r="A14" s="95"/>
      <c r="B14" s="98"/>
      <c r="C14" s="35" t="s">
        <v>4</v>
      </c>
      <c r="D14" s="80">
        <f t="shared" si="13"/>
        <v>672</v>
      </c>
      <c r="E14" s="81">
        <f t="shared" si="14"/>
        <v>33348102</v>
      </c>
      <c r="F14" s="81">
        <v>436</v>
      </c>
      <c r="G14" s="81">
        <v>26035008</v>
      </c>
      <c r="H14" s="81">
        <v>236</v>
      </c>
      <c r="I14" s="82">
        <v>7313094</v>
      </c>
      <c r="J14" s="44">
        <f t="shared" si="15"/>
        <v>634</v>
      </c>
      <c r="K14" s="32">
        <f t="shared" si="16"/>
        <v>23396074</v>
      </c>
      <c r="L14" s="32">
        <v>422</v>
      </c>
      <c r="M14" s="32">
        <v>16877987</v>
      </c>
      <c r="N14" s="32">
        <v>212</v>
      </c>
      <c r="O14" s="45">
        <v>6518087</v>
      </c>
      <c r="P14" s="50">
        <f t="shared" si="17"/>
        <v>645</v>
      </c>
      <c r="Q14" s="24">
        <f t="shared" si="18"/>
        <v>30236919</v>
      </c>
      <c r="R14" s="24">
        <v>419</v>
      </c>
      <c r="S14" s="24">
        <v>23298107</v>
      </c>
      <c r="T14" s="24">
        <v>226</v>
      </c>
      <c r="U14" s="25">
        <v>6938812</v>
      </c>
      <c r="V14" s="44">
        <f t="shared" si="19"/>
        <v>702</v>
      </c>
      <c r="W14" s="32">
        <f t="shared" si="20"/>
        <v>31196852</v>
      </c>
      <c r="X14" s="32">
        <v>444</v>
      </c>
      <c r="Y14" s="32">
        <v>22769523</v>
      </c>
      <c r="Z14" s="32">
        <v>258</v>
      </c>
      <c r="AA14" s="45">
        <v>8427329</v>
      </c>
      <c r="AB14" s="50">
        <f t="shared" si="21"/>
        <v>690</v>
      </c>
      <c r="AC14" s="24">
        <f t="shared" si="22"/>
        <v>35020290</v>
      </c>
      <c r="AD14" s="24">
        <v>493</v>
      </c>
      <c r="AE14" s="24">
        <v>28676758</v>
      </c>
      <c r="AF14" s="24">
        <v>197</v>
      </c>
      <c r="AG14" s="25">
        <v>6343532</v>
      </c>
      <c r="AH14" s="44">
        <f t="shared" si="23"/>
        <v>575</v>
      </c>
      <c r="AI14" s="32">
        <f t="shared" si="24"/>
        <v>25811975</v>
      </c>
      <c r="AJ14" s="32">
        <v>402</v>
      </c>
      <c r="AK14" s="32">
        <v>19940061</v>
      </c>
      <c r="AL14" s="32">
        <v>173</v>
      </c>
      <c r="AM14" s="45">
        <v>5871914</v>
      </c>
      <c r="AN14" s="50">
        <f t="shared" si="25"/>
        <v>529</v>
      </c>
      <c r="AO14" s="24">
        <f t="shared" si="25"/>
        <v>30516748</v>
      </c>
      <c r="AP14" s="24">
        <v>393</v>
      </c>
      <c r="AQ14" s="24">
        <v>24536279</v>
      </c>
      <c r="AR14" s="24">
        <v>136</v>
      </c>
      <c r="AS14" s="25">
        <v>5980469</v>
      </c>
    </row>
    <row r="15" spans="1:45" ht="24.6" customHeight="1">
      <c r="A15" s="95"/>
      <c r="B15" s="98"/>
      <c r="C15" s="35" t="s">
        <v>5</v>
      </c>
      <c r="D15" s="80">
        <f t="shared" si="13"/>
        <v>439</v>
      </c>
      <c r="E15" s="81">
        <f t="shared" si="14"/>
        <v>16562418</v>
      </c>
      <c r="F15" s="81">
        <v>277</v>
      </c>
      <c r="G15" s="81">
        <v>12773235</v>
      </c>
      <c r="H15" s="81">
        <v>162</v>
      </c>
      <c r="I15" s="82">
        <v>3789183</v>
      </c>
      <c r="J15" s="44">
        <f t="shared" si="15"/>
        <v>510</v>
      </c>
      <c r="K15" s="32">
        <f t="shared" si="16"/>
        <v>20974473</v>
      </c>
      <c r="L15" s="32">
        <v>345</v>
      </c>
      <c r="M15" s="32">
        <v>15905054</v>
      </c>
      <c r="N15" s="32">
        <v>165</v>
      </c>
      <c r="O15" s="45">
        <v>5069419</v>
      </c>
      <c r="P15" s="50">
        <f t="shared" si="17"/>
        <v>499</v>
      </c>
      <c r="Q15" s="24">
        <f t="shared" si="18"/>
        <v>22620328</v>
      </c>
      <c r="R15" s="24">
        <v>306</v>
      </c>
      <c r="S15" s="24">
        <v>16115871</v>
      </c>
      <c r="T15" s="24">
        <v>193</v>
      </c>
      <c r="U15" s="25">
        <v>6504457</v>
      </c>
      <c r="V15" s="44">
        <f t="shared" si="19"/>
        <v>404</v>
      </c>
      <c r="W15" s="32">
        <f t="shared" si="20"/>
        <v>18314885</v>
      </c>
      <c r="X15" s="32">
        <v>274</v>
      </c>
      <c r="Y15" s="32">
        <v>13397429</v>
      </c>
      <c r="Z15" s="32">
        <v>130</v>
      </c>
      <c r="AA15" s="45">
        <v>4917456</v>
      </c>
      <c r="AB15" s="50">
        <f t="shared" si="21"/>
        <v>499</v>
      </c>
      <c r="AC15" s="24">
        <f t="shared" si="22"/>
        <v>19841912</v>
      </c>
      <c r="AD15" s="24">
        <v>329</v>
      </c>
      <c r="AE15" s="24">
        <v>15171568</v>
      </c>
      <c r="AF15" s="24">
        <v>170</v>
      </c>
      <c r="AG15" s="25">
        <v>4670344</v>
      </c>
      <c r="AH15" s="44">
        <f t="shared" si="23"/>
        <v>489</v>
      </c>
      <c r="AI15" s="32">
        <f t="shared" si="24"/>
        <v>21983868</v>
      </c>
      <c r="AJ15" s="32">
        <v>330</v>
      </c>
      <c r="AK15" s="32">
        <v>17427693</v>
      </c>
      <c r="AL15" s="32">
        <v>159</v>
      </c>
      <c r="AM15" s="45">
        <v>4556175</v>
      </c>
      <c r="AN15" s="50">
        <f t="shared" si="25"/>
        <v>533</v>
      </c>
      <c r="AO15" s="24">
        <f t="shared" si="25"/>
        <v>29834466</v>
      </c>
      <c r="AP15" s="24">
        <v>404</v>
      </c>
      <c r="AQ15" s="24">
        <v>25618540</v>
      </c>
      <c r="AR15" s="24">
        <v>129</v>
      </c>
      <c r="AS15" s="25">
        <v>4215926</v>
      </c>
    </row>
    <row r="16" spans="1:45" ht="24.6" customHeight="1">
      <c r="A16" s="95"/>
      <c r="B16" s="98"/>
      <c r="C16" s="35" t="s">
        <v>7</v>
      </c>
      <c r="D16" s="80">
        <f t="shared" si="13"/>
        <v>1385</v>
      </c>
      <c r="E16" s="81">
        <f t="shared" si="14"/>
        <v>77006066</v>
      </c>
      <c r="F16" s="81">
        <v>909</v>
      </c>
      <c r="G16" s="81">
        <v>58192245</v>
      </c>
      <c r="H16" s="81">
        <v>476</v>
      </c>
      <c r="I16" s="82">
        <v>18813821</v>
      </c>
      <c r="J16" s="44">
        <f t="shared" si="15"/>
        <v>1483</v>
      </c>
      <c r="K16" s="32">
        <f t="shared" si="16"/>
        <v>77145480</v>
      </c>
      <c r="L16" s="32">
        <v>956</v>
      </c>
      <c r="M16" s="32">
        <v>54910737</v>
      </c>
      <c r="N16" s="32">
        <v>527</v>
      </c>
      <c r="O16" s="45">
        <v>22234743</v>
      </c>
      <c r="P16" s="50">
        <f t="shared" si="17"/>
        <v>1406</v>
      </c>
      <c r="Q16" s="24">
        <f t="shared" si="18"/>
        <v>73322777</v>
      </c>
      <c r="R16" s="24">
        <v>938</v>
      </c>
      <c r="S16" s="24">
        <v>55833731</v>
      </c>
      <c r="T16" s="24">
        <v>468</v>
      </c>
      <c r="U16" s="25">
        <v>17489046</v>
      </c>
      <c r="V16" s="44">
        <f t="shared" si="19"/>
        <v>1392</v>
      </c>
      <c r="W16" s="32">
        <f t="shared" si="20"/>
        <v>70864052</v>
      </c>
      <c r="X16" s="32">
        <v>921</v>
      </c>
      <c r="Y16" s="32">
        <v>48073055</v>
      </c>
      <c r="Z16" s="32">
        <v>471</v>
      </c>
      <c r="AA16" s="45">
        <v>22790997</v>
      </c>
      <c r="AB16" s="50">
        <f t="shared" si="21"/>
        <v>1431</v>
      </c>
      <c r="AC16" s="24">
        <f t="shared" si="22"/>
        <v>67264765</v>
      </c>
      <c r="AD16" s="24">
        <v>966</v>
      </c>
      <c r="AE16" s="24">
        <v>47882965</v>
      </c>
      <c r="AF16" s="24">
        <v>465</v>
      </c>
      <c r="AG16" s="25">
        <v>19381800</v>
      </c>
      <c r="AH16" s="44">
        <f t="shared" si="23"/>
        <v>1385</v>
      </c>
      <c r="AI16" s="32">
        <f t="shared" si="24"/>
        <v>64270416</v>
      </c>
      <c r="AJ16" s="32">
        <v>961</v>
      </c>
      <c r="AK16" s="32">
        <v>49614033</v>
      </c>
      <c r="AL16" s="32">
        <v>424</v>
      </c>
      <c r="AM16" s="45">
        <v>14656383</v>
      </c>
      <c r="AN16" s="50">
        <f t="shared" si="25"/>
        <v>1400</v>
      </c>
      <c r="AO16" s="24">
        <f t="shared" si="25"/>
        <v>74704801</v>
      </c>
      <c r="AP16" s="24">
        <v>1021</v>
      </c>
      <c r="AQ16" s="24">
        <v>56784444</v>
      </c>
      <c r="AR16" s="24">
        <v>379</v>
      </c>
      <c r="AS16" s="25">
        <v>17920357</v>
      </c>
    </row>
    <row r="17" spans="1:45" ht="24.6" customHeight="1">
      <c r="A17" s="95"/>
      <c r="B17" s="98"/>
      <c r="C17" s="35" t="s">
        <v>8</v>
      </c>
      <c r="D17" s="80">
        <f t="shared" si="13"/>
        <v>381</v>
      </c>
      <c r="E17" s="81">
        <f t="shared" si="14"/>
        <v>20024705</v>
      </c>
      <c r="F17" s="81">
        <v>240</v>
      </c>
      <c r="G17" s="81">
        <v>14475197</v>
      </c>
      <c r="H17" s="81">
        <v>141</v>
      </c>
      <c r="I17" s="82">
        <v>5549508</v>
      </c>
      <c r="J17" s="44">
        <f t="shared" si="15"/>
        <v>436</v>
      </c>
      <c r="K17" s="32">
        <f t="shared" si="16"/>
        <v>22171419</v>
      </c>
      <c r="L17" s="32">
        <v>284</v>
      </c>
      <c r="M17" s="32">
        <v>18022807</v>
      </c>
      <c r="N17" s="32">
        <v>152</v>
      </c>
      <c r="O17" s="45">
        <v>4148612</v>
      </c>
      <c r="P17" s="50">
        <f t="shared" si="17"/>
        <v>450</v>
      </c>
      <c r="Q17" s="24">
        <f t="shared" si="18"/>
        <v>24556309</v>
      </c>
      <c r="R17" s="24">
        <v>304</v>
      </c>
      <c r="S17" s="24">
        <v>20919002</v>
      </c>
      <c r="T17" s="24">
        <v>146</v>
      </c>
      <c r="U17" s="25">
        <v>3637307</v>
      </c>
      <c r="V17" s="44">
        <f t="shared" si="19"/>
        <v>427</v>
      </c>
      <c r="W17" s="32">
        <f t="shared" si="20"/>
        <v>17988693</v>
      </c>
      <c r="X17" s="32">
        <v>309</v>
      </c>
      <c r="Y17" s="32">
        <v>14234951</v>
      </c>
      <c r="Z17" s="32">
        <v>118</v>
      </c>
      <c r="AA17" s="45">
        <v>3753742</v>
      </c>
      <c r="AB17" s="50">
        <f t="shared" si="21"/>
        <v>404</v>
      </c>
      <c r="AC17" s="24">
        <f t="shared" si="22"/>
        <v>18000322</v>
      </c>
      <c r="AD17" s="24">
        <v>279</v>
      </c>
      <c r="AE17" s="24">
        <v>13874407</v>
      </c>
      <c r="AF17" s="24">
        <v>125</v>
      </c>
      <c r="AG17" s="25">
        <v>4125915</v>
      </c>
      <c r="AH17" s="44">
        <f t="shared" si="23"/>
        <v>397</v>
      </c>
      <c r="AI17" s="32">
        <f t="shared" si="24"/>
        <v>16133675</v>
      </c>
      <c r="AJ17" s="32">
        <v>275</v>
      </c>
      <c r="AK17" s="32">
        <v>12151022</v>
      </c>
      <c r="AL17" s="32">
        <v>122</v>
      </c>
      <c r="AM17" s="45">
        <v>3982653</v>
      </c>
      <c r="AN17" s="50">
        <f t="shared" si="25"/>
        <v>394</v>
      </c>
      <c r="AO17" s="24">
        <f t="shared" si="25"/>
        <v>24031519</v>
      </c>
      <c r="AP17" s="24">
        <v>277</v>
      </c>
      <c r="AQ17" s="24">
        <v>19847081</v>
      </c>
      <c r="AR17" s="24">
        <v>117</v>
      </c>
      <c r="AS17" s="25">
        <v>4184438</v>
      </c>
    </row>
    <row r="18" spans="1:45" ht="24.6" customHeight="1">
      <c r="A18" s="95"/>
      <c r="B18" s="98"/>
      <c r="C18" s="35" t="s">
        <v>9</v>
      </c>
      <c r="D18" s="80">
        <f t="shared" si="13"/>
        <v>673</v>
      </c>
      <c r="E18" s="81">
        <f t="shared" si="14"/>
        <v>30563466</v>
      </c>
      <c r="F18" s="81">
        <v>471</v>
      </c>
      <c r="G18" s="81">
        <v>23107178</v>
      </c>
      <c r="H18" s="81">
        <v>202</v>
      </c>
      <c r="I18" s="82">
        <v>7456288</v>
      </c>
      <c r="J18" s="44">
        <f t="shared" si="15"/>
        <v>740</v>
      </c>
      <c r="K18" s="32">
        <f t="shared" si="16"/>
        <v>43180424</v>
      </c>
      <c r="L18" s="32">
        <v>520</v>
      </c>
      <c r="M18" s="32">
        <v>35259880</v>
      </c>
      <c r="N18" s="32">
        <v>220</v>
      </c>
      <c r="O18" s="45">
        <v>7920544</v>
      </c>
      <c r="P18" s="50">
        <f t="shared" si="17"/>
        <v>647</v>
      </c>
      <c r="Q18" s="24">
        <f t="shared" si="18"/>
        <v>34407821</v>
      </c>
      <c r="R18" s="24">
        <v>430</v>
      </c>
      <c r="S18" s="24">
        <v>25438541</v>
      </c>
      <c r="T18" s="24">
        <v>217</v>
      </c>
      <c r="U18" s="25">
        <v>8969280</v>
      </c>
      <c r="V18" s="44">
        <f t="shared" si="19"/>
        <v>696</v>
      </c>
      <c r="W18" s="32">
        <f t="shared" si="20"/>
        <v>33540728</v>
      </c>
      <c r="X18" s="32">
        <v>495</v>
      </c>
      <c r="Y18" s="32">
        <v>24907638</v>
      </c>
      <c r="Z18" s="32">
        <v>201</v>
      </c>
      <c r="AA18" s="45">
        <v>8633090</v>
      </c>
      <c r="AB18" s="50">
        <f t="shared" si="21"/>
        <v>651</v>
      </c>
      <c r="AC18" s="24">
        <f t="shared" si="22"/>
        <v>32008435</v>
      </c>
      <c r="AD18" s="24">
        <v>466</v>
      </c>
      <c r="AE18" s="24">
        <v>26275289</v>
      </c>
      <c r="AF18" s="24">
        <v>185</v>
      </c>
      <c r="AG18" s="25">
        <v>5733146</v>
      </c>
      <c r="AH18" s="44">
        <f t="shared" si="23"/>
        <v>666</v>
      </c>
      <c r="AI18" s="32">
        <f t="shared" si="24"/>
        <v>32716556</v>
      </c>
      <c r="AJ18" s="32">
        <v>468</v>
      </c>
      <c r="AK18" s="32">
        <v>26626951</v>
      </c>
      <c r="AL18" s="32">
        <v>198</v>
      </c>
      <c r="AM18" s="45">
        <v>6089605</v>
      </c>
      <c r="AN18" s="50">
        <f t="shared" si="25"/>
        <v>741</v>
      </c>
      <c r="AO18" s="24">
        <f t="shared" si="25"/>
        <v>40161930</v>
      </c>
      <c r="AP18" s="24">
        <v>528</v>
      </c>
      <c r="AQ18" s="24">
        <v>32455180</v>
      </c>
      <c r="AR18" s="24">
        <v>213</v>
      </c>
      <c r="AS18" s="25">
        <v>7706750</v>
      </c>
    </row>
    <row r="19" spans="1:45" ht="24.6" customHeight="1">
      <c r="A19" s="95"/>
      <c r="B19" s="98"/>
      <c r="C19" s="35" t="s">
        <v>10</v>
      </c>
      <c r="D19" s="80">
        <f t="shared" si="13"/>
        <v>452</v>
      </c>
      <c r="E19" s="81">
        <f t="shared" si="14"/>
        <v>22271615</v>
      </c>
      <c r="F19" s="81">
        <v>304</v>
      </c>
      <c r="G19" s="81">
        <v>16665259</v>
      </c>
      <c r="H19" s="81">
        <v>148</v>
      </c>
      <c r="I19" s="82">
        <v>5606356</v>
      </c>
      <c r="J19" s="44">
        <f t="shared" si="15"/>
        <v>471</v>
      </c>
      <c r="K19" s="32">
        <f t="shared" si="16"/>
        <v>28366421</v>
      </c>
      <c r="L19" s="32">
        <v>325</v>
      </c>
      <c r="M19" s="32">
        <v>23018611</v>
      </c>
      <c r="N19" s="32">
        <v>146</v>
      </c>
      <c r="O19" s="45">
        <v>5347810</v>
      </c>
      <c r="P19" s="50">
        <f t="shared" si="17"/>
        <v>483</v>
      </c>
      <c r="Q19" s="24">
        <f t="shared" si="18"/>
        <v>26813795</v>
      </c>
      <c r="R19" s="24">
        <v>329</v>
      </c>
      <c r="S19" s="24">
        <v>19308466</v>
      </c>
      <c r="T19" s="24">
        <v>154</v>
      </c>
      <c r="U19" s="25">
        <v>7505329</v>
      </c>
      <c r="V19" s="44">
        <f t="shared" si="19"/>
        <v>440</v>
      </c>
      <c r="W19" s="32">
        <f t="shared" si="20"/>
        <v>21076318</v>
      </c>
      <c r="X19" s="32">
        <v>267</v>
      </c>
      <c r="Y19" s="32">
        <v>14543951</v>
      </c>
      <c r="Z19" s="32">
        <v>173</v>
      </c>
      <c r="AA19" s="45">
        <v>6532367</v>
      </c>
      <c r="AB19" s="50">
        <f t="shared" si="21"/>
        <v>470</v>
      </c>
      <c r="AC19" s="24">
        <f t="shared" si="22"/>
        <v>25948710</v>
      </c>
      <c r="AD19" s="24">
        <v>305</v>
      </c>
      <c r="AE19" s="24">
        <v>18888365</v>
      </c>
      <c r="AF19" s="24">
        <v>165</v>
      </c>
      <c r="AG19" s="25">
        <v>7060345</v>
      </c>
      <c r="AH19" s="44">
        <f t="shared" si="23"/>
        <v>446</v>
      </c>
      <c r="AI19" s="32">
        <f t="shared" si="24"/>
        <v>22705124</v>
      </c>
      <c r="AJ19" s="32">
        <v>291</v>
      </c>
      <c r="AK19" s="32">
        <v>16814201</v>
      </c>
      <c r="AL19" s="32">
        <v>155</v>
      </c>
      <c r="AM19" s="45">
        <v>5890923</v>
      </c>
      <c r="AN19" s="50">
        <f t="shared" si="25"/>
        <v>482</v>
      </c>
      <c r="AO19" s="24">
        <f t="shared" si="25"/>
        <v>31117047</v>
      </c>
      <c r="AP19" s="24">
        <v>341</v>
      </c>
      <c r="AQ19" s="24">
        <v>25638336</v>
      </c>
      <c r="AR19" s="24">
        <v>141</v>
      </c>
      <c r="AS19" s="25">
        <v>5478711</v>
      </c>
    </row>
    <row r="20" spans="1:45" ht="24.6" customHeight="1">
      <c r="A20" s="95"/>
      <c r="B20" s="98"/>
      <c r="C20" s="35" t="s">
        <v>13</v>
      </c>
      <c r="D20" s="80">
        <f t="shared" si="13"/>
        <v>1132</v>
      </c>
      <c r="E20" s="81">
        <f t="shared" si="14"/>
        <v>46962792</v>
      </c>
      <c r="F20" s="81">
        <v>730</v>
      </c>
      <c r="G20" s="81">
        <v>32094651</v>
      </c>
      <c r="H20" s="81">
        <v>402</v>
      </c>
      <c r="I20" s="82">
        <v>14868141</v>
      </c>
      <c r="J20" s="44">
        <f t="shared" si="15"/>
        <v>1195</v>
      </c>
      <c r="K20" s="32">
        <f t="shared" si="16"/>
        <v>44786688</v>
      </c>
      <c r="L20" s="32">
        <v>726</v>
      </c>
      <c r="M20" s="32">
        <v>28866375</v>
      </c>
      <c r="N20" s="32">
        <v>469</v>
      </c>
      <c r="O20" s="45">
        <v>15920313</v>
      </c>
      <c r="P20" s="50">
        <f t="shared" si="17"/>
        <v>1222</v>
      </c>
      <c r="Q20" s="24">
        <f t="shared" si="18"/>
        <v>50759244</v>
      </c>
      <c r="R20" s="24">
        <v>803</v>
      </c>
      <c r="S20" s="24">
        <v>36039009</v>
      </c>
      <c r="T20" s="24">
        <v>419</v>
      </c>
      <c r="U20" s="25">
        <v>14720235</v>
      </c>
      <c r="V20" s="44">
        <f t="shared" si="19"/>
        <v>1125</v>
      </c>
      <c r="W20" s="32">
        <f t="shared" si="20"/>
        <v>43998972</v>
      </c>
      <c r="X20" s="32">
        <v>727</v>
      </c>
      <c r="Y20" s="32">
        <v>32406536</v>
      </c>
      <c r="Z20" s="32">
        <v>398</v>
      </c>
      <c r="AA20" s="45">
        <v>11592436</v>
      </c>
      <c r="AB20" s="50">
        <f t="shared" si="21"/>
        <v>1184</v>
      </c>
      <c r="AC20" s="24">
        <f t="shared" si="22"/>
        <v>49246473</v>
      </c>
      <c r="AD20" s="24">
        <v>770</v>
      </c>
      <c r="AE20" s="24">
        <v>35975378</v>
      </c>
      <c r="AF20" s="24">
        <v>414</v>
      </c>
      <c r="AG20" s="25">
        <v>13271095</v>
      </c>
      <c r="AH20" s="44">
        <f t="shared" si="23"/>
        <v>1093</v>
      </c>
      <c r="AI20" s="32">
        <f t="shared" si="24"/>
        <v>44407601</v>
      </c>
      <c r="AJ20" s="32">
        <v>752</v>
      </c>
      <c r="AK20" s="32">
        <v>33396649</v>
      </c>
      <c r="AL20" s="32">
        <v>341</v>
      </c>
      <c r="AM20" s="45">
        <v>11010952</v>
      </c>
      <c r="AN20" s="50">
        <f t="shared" si="25"/>
        <v>1182</v>
      </c>
      <c r="AO20" s="24">
        <f t="shared" si="25"/>
        <v>50970420</v>
      </c>
      <c r="AP20" s="24">
        <v>782</v>
      </c>
      <c r="AQ20" s="24">
        <v>35841288</v>
      </c>
      <c r="AR20" s="24">
        <v>400</v>
      </c>
      <c r="AS20" s="25">
        <v>15129132</v>
      </c>
    </row>
    <row r="21" spans="1:45" ht="24.6" customHeight="1">
      <c r="A21" s="95"/>
      <c r="B21" s="98"/>
      <c r="C21" s="35" t="s">
        <v>14</v>
      </c>
      <c r="D21" s="80">
        <f t="shared" si="13"/>
        <v>142</v>
      </c>
      <c r="E21" s="81">
        <f t="shared" si="14"/>
        <v>5383485</v>
      </c>
      <c r="F21" s="81">
        <v>84</v>
      </c>
      <c r="G21" s="81">
        <v>3448393</v>
      </c>
      <c r="H21" s="81">
        <v>58</v>
      </c>
      <c r="I21" s="82">
        <v>1935092</v>
      </c>
      <c r="J21" s="44">
        <f t="shared" si="15"/>
        <v>160</v>
      </c>
      <c r="K21" s="32">
        <f t="shared" si="16"/>
        <v>5901158</v>
      </c>
      <c r="L21" s="32">
        <v>98</v>
      </c>
      <c r="M21" s="32">
        <v>3627529</v>
      </c>
      <c r="N21" s="32">
        <v>62</v>
      </c>
      <c r="O21" s="45">
        <v>2273629</v>
      </c>
      <c r="P21" s="50">
        <f t="shared" si="17"/>
        <v>166</v>
      </c>
      <c r="Q21" s="24">
        <f t="shared" si="18"/>
        <v>6833707</v>
      </c>
      <c r="R21" s="24">
        <v>101</v>
      </c>
      <c r="S21" s="24">
        <v>4838867</v>
      </c>
      <c r="T21" s="24">
        <v>65</v>
      </c>
      <c r="U21" s="25">
        <v>1994840</v>
      </c>
      <c r="V21" s="44">
        <f t="shared" si="19"/>
        <v>173</v>
      </c>
      <c r="W21" s="32">
        <f t="shared" si="20"/>
        <v>8402004</v>
      </c>
      <c r="X21" s="32">
        <v>111</v>
      </c>
      <c r="Y21" s="32">
        <v>6423184</v>
      </c>
      <c r="Z21" s="32">
        <v>62</v>
      </c>
      <c r="AA21" s="45">
        <v>1978820</v>
      </c>
      <c r="AB21" s="50">
        <f t="shared" si="21"/>
        <v>193</v>
      </c>
      <c r="AC21" s="24">
        <f t="shared" si="22"/>
        <v>8511061</v>
      </c>
      <c r="AD21" s="24">
        <v>119</v>
      </c>
      <c r="AE21" s="24">
        <v>6454725</v>
      </c>
      <c r="AF21" s="24">
        <v>74</v>
      </c>
      <c r="AG21" s="25">
        <v>2056336</v>
      </c>
      <c r="AH21" s="44">
        <f t="shared" si="23"/>
        <v>166</v>
      </c>
      <c r="AI21" s="32">
        <f t="shared" si="24"/>
        <v>7579879</v>
      </c>
      <c r="AJ21" s="32">
        <v>124</v>
      </c>
      <c r="AK21" s="32">
        <v>5266149</v>
      </c>
      <c r="AL21" s="32">
        <v>42</v>
      </c>
      <c r="AM21" s="45">
        <v>2313730</v>
      </c>
      <c r="AN21" s="50">
        <f t="shared" si="25"/>
        <v>165</v>
      </c>
      <c r="AO21" s="24">
        <f t="shared" si="25"/>
        <v>7639577</v>
      </c>
      <c r="AP21" s="24">
        <v>119</v>
      </c>
      <c r="AQ21" s="24">
        <v>6092845</v>
      </c>
      <c r="AR21" s="24">
        <v>46</v>
      </c>
      <c r="AS21" s="25">
        <v>1546732</v>
      </c>
    </row>
    <row r="22" spans="1:45" ht="24.6" customHeight="1">
      <c r="A22" s="95"/>
      <c r="B22" s="98"/>
      <c r="C22" s="35" t="s">
        <v>15</v>
      </c>
      <c r="D22" s="80">
        <f t="shared" si="13"/>
        <v>368</v>
      </c>
      <c r="E22" s="81">
        <f t="shared" si="14"/>
        <v>18796871</v>
      </c>
      <c r="F22" s="81">
        <v>249</v>
      </c>
      <c r="G22" s="81">
        <v>15883722</v>
      </c>
      <c r="H22" s="81">
        <v>119</v>
      </c>
      <c r="I22" s="82">
        <v>2913149</v>
      </c>
      <c r="J22" s="44">
        <f t="shared" si="15"/>
        <v>408</v>
      </c>
      <c r="K22" s="32">
        <f t="shared" si="16"/>
        <v>24251124</v>
      </c>
      <c r="L22" s="32">
        <v>286</v>
      </c>
      <c r="M22" s="32">
        <v>17134150</v>
      </c>
      <c r="N22" s="32">
        <v>122</v>
      </c>
      <c r="O22" s="45">
        <v>7116974</v>
      </c>
      <c r="P22" s="50">
        <f t="shared" si="17"/>
        <v>415</v>
      </c>
      <c r="Q22" s="24">
        <f t="shared" si="18"/>
        <v>20209441</v>
      </c>
      <c r="R22" s="24">
        <v>293</v>
      </c>
      <c r="S22" s="24">
        <v>15988418</v>
      </c>
      <c r="T22" s="24">
        <v>122</v>
      </c>
      <c r="U22" s="25">
        <v>4221023</v>
      </c>
      <c r="V22" s="44">
        <f t="shared" si="19"/>
        <v>405</v>
      </c>
      <c r="W22" s="32">
        <f t="shared" si="20"/>
        <v>16512113</v>
      </c>
      <c r="X22" s="32">
        <v>291</v>
      </c>
      <c r="Y22" s="32">
        <v>12688957</v>
      </c>
      <c r="Z22" s="32">
        <v>114</v>
      </c>
      <c r="AA22" s="45">
        <v>3823156</v>
      </c>
      <c r="AB22" s="50">
        <f t="shared" si="21"/>
        <v>413</v>
      </c>
      <c r="AC22" s="24">
        <f t="shared" si="22"/>
        <v>18869740</v>
      </c>
      <c r="AD22" s="24">
        <v>293</v>
      </c>
      <c r="AE22" s="24">
        <v>13947803</v>
      </c>
      <c r="AF22" s="24">
        <v>120</v>
      </c>
      <c r="AG22" s="25">
        <v>4921937</v>
      </c>
      <c r="AH22" s="44">
        <f t="shared" si="23"/>
        <v>371</v>
      </c>
      <c r="AI22" s="32">
        <f t="shared" si="24"/>
        <v>16169421</v>
      </c>
      <c r="AJ22" s="32">
        <v>271</v>
      </c>
      <c r="AK22" s="32">
        <v>12742441</v>
      </c>
      <c r="AL22" s="32">
        <v>100</v>
      </c>
      <c r="AM22" s="45">
        <v>3426980</v>
      </c>
      <c r="AN22" s="50">
        <f t="shared" si="25"/>
        <v>406</v>
      </c>
      <c r="AO22" s="24">
        <f t="shared" si="25"/>
        <v>20165356</v>
      </c>
      <c r="AP22" s="24">
        <v>286</v>
      </c>
      <c r="AQ22" s="24">
        <v>14866153</v>
      </c>
      <c r="AR22" s="24">
        <v>120</v>
      </c>
      <c r="AS22" s="25">
        <v>5299203</v>
      </c>
    </row>
    <row r="23" spans="1:45" ht="24.6" customHeight="1">
      <c r="A23" s="95"/>
      <c r="B23" s="98"/>
      <c r="C23" s="35" t="s">
        <v>16</v>
      </c>
      <c r="D23" s="80">
        <f t="shared" si="13"/>
        <v>25</v>
      </c>
      <c r="E23" s="81">
        <f t="shared" si="14"/>
        <v>979667</v>
      </c>
      <c r="F23" s="81">
        <v>20</v>
      </c>
      <c r="G23" s="81">
        <v>781117</v>
      </c>
      <c r="H23" s="81">
        <v>5</v>
      </c>
      <c r="I23" s="82">
        <v>198550</v>
      </c>
      <c r="J23" s="44">
        <f t="shared" si="15"/>
        <v>33</v>
      </c>
      <c r="K23" s="32">
        <f t="shared" si="16"/>
        <v>2677221</v>
      </c>
      <c r="L23" s="32">
        <v>22</v>
      </c>
      <c r="M23" s="32">
        <v>2293490</v>
      </c>
      <c r="N23" s="32">
        <v>11</v>
      </c>
      <c r="O23" s="45">
        <v>383731</v>
      </c>
      <c r="P23" s="50">
        <f t="shared" si="17"/>
        <v>33</v>
      </c>
      <c r="Q23" s="24">
        <f t="shared" si="18"/>
        <v>3286909</v>
      </c>
      <c r="R23" s="24">
        <v>27</v>
      </c>
      <c r="S23" s="24">
        <v>3073125</v>
      </c>
      <c r="T23" s="24">
        <v>6</v>
      </c>
      <c r="U23" s="25">
        <v>213784</v>
      </c>
      <c r="V23" s="44">
        <f t="shared" si="19"/>
        <v>29</v>
      </c>
      <c r="W23" s="32">
        <f t="shared" si="20"/>
        <v>1402758</v>
      </c>
      <c r="X23" s="32">
        <v>24</v>
      </c>
      <c r="Y23" s="32">
        <v>1158123</v>
      </c>
      <c r="Z23" s="32">
        <v>5</v>
      </c>
      <c r="AA23" s="45">
        <v>244635</v>
      </c>
      <c r="AB23" s="50">
        <f t="shared" si="21"/>
        <v>43</v>
      </c>
      <c r="AC23" s="24">
        <f t="shared" si="22"/>
        <v>1777827</v>
      </c>
      <c r="AD23" s="24">
        <v>34</v>
      </c>
      <c r="AE23" s="24">
        <v>1477586</v>
      </c>
      <c r="AF23" s="24">
        <v>9</v>
      </c>
      <c r="AG23" s="25">
        <v>300241</v>
      </c>
      <c r="AH23" s="44">
        <f t="shared" si="23"/>
        <v>43</v>
      </c>
      <c r="AI23" s="32">
        <f t="shared" si="24"/>
        <v>1693721</v>
      </c>
      <c r="AJ23" s="32">
        <v>28</v>
      </c>
      <c r="AK23" s="32">
        <v>1442597</v>
      </c>
      <c r="AL23" s="32">
        <v>15</v>
      </c>
      <c r="AM23" s="45">
        <v>251124</v>
      </c>
      <c r="AN23" s="50">
        <f t="shared" ref="AN23:AO26" si="28">AP23+AR23</f>
        <v>47</v>
      </c>
      <c r="AO23" s="24">
        <f t="shared" si="28"/>
        <v>2918658</v>
      </c>
      <c r="AP23" s="24">
        <v>40</v>
      </c>
      <c r="AQ23" s="24">
        <v>2799060</v>
      </c>
      <c r="AR23" s="24">
        <v>7</v>
      </c>
      <c r="AS23" s="25">
        <v>119598</v>
      </c>
    </row>
    <row r="24" spans="1:45" ht="24.6" customHeight="1">
      <c r="A24" s="95"/>
      <c r="B24" s="98"/>
      <c r="C24" s="35" t="s">
        <v>17</v>
      </c>
      <c r="D24" s="80">
        <f t="shared" si="13"/>
        <v>350</v>
      </c>
      <c r="E24" s="81">
        <f t="shared" si="14"/>
        <v>17335062</v>
      </c>
      <c r="F24" s="81">
        <v>269</v>
      </c>
      <c r="G24" s="81">
        <v>14503683</v>
      </c>
      <c r="H24" s="81">
        <v>81</v>
      </c>
      <c r="I24" s="82">
        <v>2831379</v>
      </c>
      <c r="J24" s="44">
        <f t="shared" si="15"/>
        <v>358</v>
      </c>
      <c r="K24" s="32">
        <f t="shared" si="16"/>
        <v>21693201</v>
      </c>
      <c r="L24" s="32">
        <v>290</v>
      </c>
      <c r="M24" s="32">
        <v>19495437</v>
      </c>
      <c r="N24" s="32">
        <v>68</v>
      </c>
      <c r="O24" s="45">
        <v>2197764</v>
      </c>
      <c r="P24" s="50">
        <f t="shared" si="17"/>
        <v>275</v>
      </c>
      <c r="Q24" s="24">
        <f t="shared" si="18"/>
        <v>14854759</v>
      </c>
      <c r="R24" s="24">
        <v>210</v>
      </c>
      <c r="S24" s="24">
        <v>11100693</v>
      </c>
      <c r="T24" s="24">
        <v>65</v>
      </c>
      <c r="U24" s="25">
        <v>3754066</v>
      </c>
      <c r="V24" s="44">
        <f t="shared" si="19"/>
        <v>273</v>
      </c>
      <c r="W24" s="32">
        <f t="shared" si="20"/>
        <v>12473914</v>
      </c>
      <c r="X24" s="32">
        <v>212</v>
      </c>
      <c r="Y24" s="32">
        <v>10374036</v>
      </c>
      <c r="Z24" s="32">
        <v>61</v>
      </c>
      <c r="AA24" s="45">
        <v>2099878</v>
      </c>
      <c r="AB24" s="50">
        <f t="shared" si="21"/>
        <v>322</v>
      </c>
      <c r="AC24" s="24">
        <f t="shared" si="22"/>
        <v>16320751</v>
      </c>
      <c r="AD24" s="24">
        <v>243</v>
      </c>
      <c r="AE24" s="24">
        <v>14046106</v>
      </c>
      <c r="AF24" s="24">
        <v>79</v>
      </c>
      <c r="AG24" s="25">
        <v>2274645</v>
      </c>
      <c r="AH24" s="44">
        <f t="shared" si="23"/>
        <v>279</v>
      </c>
      <c r="AI24" s="32">
        <f t="shared" si="24"/>
        <v>10596579</v>
      </c>
      <c r="AJ24" s="32">
        <v>208</v>
      </c>
      <c r="AK24" s="32">
        <v>8109452</v>
      </c>
      <c r="AL24" s="32">
        <v>71</v>
      </c>
      <c r="AM24" s="45">
        <v>2487127</v>
      </c>
      <c r="AN24" s="50">
        <f t="shared" si="28"/>
        <v>315</v>
      </c>
      <c r="AO24" s="24">
        <f t="shared" si="28"/>
        <v>16852832</v>
      </c>
      <c r="AP24" s="24">
        <v>265</v>
      </c>
      <c r="AQ24" s="24">
        <v>14177984</v>
      </c>
      <c r="AR24" s="24">
        <v>50</v>
      </c>
      <c r="AS24" s="25">
        <v>2674848</v>
      </c>
    </row>
    <row r="25" spans="1:45" ht="24.6" customHeight="1">
      <c r="A25" s="95"/>
      <c r="B25" s="98"/>
      <c r="C25" s="35" t="s">
        <v>18</v>
      </c>
      <c r="D25" s="80">
        <f t="shared" si="13"/>
        <v>722</v>
      </c>
      <c r="E25" s="81">
        <f t="shared" si="14"/>
        <v>30270110</v>
      </c>
      <c r="F25" s="81">
        <v>465</v>
      </c>
      <c r="G25" s="81">
        <v>20567498</v>
      </c>
      <c r="H25" s="81">
        <v>257</v>
      </c>
      <c r="I25" s="82">
        <v>9702612</v>
      </c>
      <c r="J25" s="44">
        <f t="shared" si="15"/>
        <v>762</v>
      </c>
      <c r="K25" s="32">
        <f t="shared" si="16"/>
        <v>39887260</v>
      </c>
      <c r="L25" s="32">
        <v>507</v>
      </c>
      <c r="M25" s="32">
        <v>30870608</v>
      </c>
      <c r="N25" s="32">
        <v>255</v>
      </c>
      <c r="O25" s="45">
        <v>9016652</v>
      </c>
      <c r="P25" s="50">
        <f t="shared" si="17"/>
        <v>701</v>
      </c>
      <c r="Q25" s="24">
        <f t="shared" si="18"/>
        <v>30387107</v>
      </c>
      <c r="R25" s="24">
        <v>447</v>
      </c>
      <c r="S25" s="24">
        <v>20775090</v>
      </c>
      <c r="T25" s="24">
        <v>254</v>
      </c>
      <c r="U25" s="25">
        <v>9612017</v>
      </c>
      <c r="V25" s="44">
        <f t="shared" si="19"/>
        <v>641</v>
      </c>
      <c r="W25" s="32">
        <f t="shared" si="20"/>
        <v>32370424</v>
      </c>
      <c r="X25" s="32">
        <v>426</v>
      </c>
      <c r="Y25" s="32">
        <v>24380305</v>
      </c>
      <c r="Z25" s="32">
        <v>215</v>
      </c>
      <c r="AA25" s="45">
        <v>7990119</v>
      </c>
      <c r="AB25" s="50">
        <f t="shared" si="21"/>
        <v>533</v>
      </c>
      <c r="AC25" s="24">
        <f t="shared" si="22"/>
        <v>25018780</v>
      </c>
      <c r="AD25" s="24">
        <v>344</v>
      </c>
      <c r="AE25" s="24">
        <v>17929031</v>
      </c>
      <c r="AF25" s="24">
        <v>189</v>
      </c>
      <c r="AG25" s="25">
        <v>7089749</v>
      </c>
      <c r="AH25" s="44">
        <f t="shared" si="23"/>
        <v>498</v>
      </c>
      <c r="AI25" s="32">
        <f t="shared" si="24"/>
        <v>20909743</v>
      </c>
      <c r="AJ25" s="32">
        <v>334</v>
      </c>
      <c r="AK25" s="32">
        <v>16132329</v>
      </c>
      <c r="AL25" s="32">
        <v>164</v>
      </c>
      <c r="AM25" s="45">
        <v>4777414</v>
      </c>
      <c r="AN25" s="50">
        <f t="shared" si="28"/>
        <v>575</v>
      </c>
      <c r="AO25" s="24">
        <f t="shared" si="28"/>
        <v>37278437</v>
      </c>
      <c r="AP25" s="24">
        <v>401</v>
      </c>
      <c r="AQ25" s="24">
        <v>30147591</v>
      </c>
      <c r="AR25" s="24">
        <v>174</v>
      </c>
      <c r="AS25" s="25">
        <v>7130846</v>
      </c>
    </row>
    <row r="26" spans="1:45" ht="24.6" customHeight="1">
      <c r="A26" s="95"/>
      <c r="B26" s="98"/>
      <c r="C26" s="35" t="s">
        <v>20</v>
      </c>
      <c r="D26" s="80">
        <f t="shared" si="13"/>
        <v>473</v>
      </c>
      <c r="E26" s="81">
        <f t="shared" si="14"/>
        <v>21679427</v>
      </c>
      <c r="F26" s="81">
        <v>278</v>
      </c>
      <c r="G26" s="81">
        <v>13091303</v>
      </c>
      <c r="H26" s="81">
        <v>195</v>
      </c>
      <c r="I26" s="82">
        <v>8588124</v>
      </c>
      <c r="J26" s="44">
        <f t="shared" si="15"/>
        <v>562</v>
      </c>
      <c r="K26" s="32">
        <f t="shared" si="16"/>
        <v>23833006</v>
      </c>
      <c r="L26" s="32">
        <v>360</v>
      </c>
      <c r="M26" s="32">
        <v>15981427</v>
      </c>
      <c r="N26" s="32">
        <v>202</v>
      </c>
      <c r="O26" s="45">
        <v>7851579</v>
      </c>
      <c r="P26" s="50">
        <f t="shared" si="17"/>
        <v>517</v>
      </c>
      <c r="Q26" s="24">
        <f t="shared" si="18"/>
        <v>21979969</v>
      </c>
      <c r="R26" s="24">
        <v>325</v>
      </c>
      <c r="S26" s="24">
        <v>14568209</v>
      </c>
      <c r="T26" s="24">
        <v>192</v>
      </c>
      <c r="U26" s="25">
        <v>7411760</v>
      </c>
      <c r="V26" s="44">
        <f t="shared" si="19"/>
        <v>466</v>
      </c>
      <c r="W26" s="32">
        <f t="shared" si="20"/>
        <v>18176935</v>
      </c>
      <c r="X26" s="32">
        <v>299</v>
      </c>
      <c r="Y26" s="32">
        <v>12978429</v>
      </c>
      <c r="Z26" s="32">
        <v>167</v>
      </c>
      <c r="AA26" s="45">
        <v>5198506</v>
      </c>
      <c r="AB26" s="50">
        <f t="shared" si="21"/>
        <v>472</v>
      </c>
      <c r="AC26" s="24">
        <f t="shared" si="22"/>
        <v>19514893</v>
      </c>
      <c r="AD26" s="24">
        <v>304</v>
      </c>
      <c r="AE26" s="24">
        <v>13492519</v>
      </c>
      <c r="AF26" s="24">
        <v>168</v>
      </c>
      <c r="AG26" s="25">
        <v>6022374</v>
      </c>
      <c r="AH26" s="44">
        <f t="shared" si="23"/>
        <v>434</v>
      </c>
      <c r="AI26" s="32">
        <f t="shared" si="24"/>
        <v>17068367</v>
      </c>
      <c r="AJ26" s="32">
        <v>289</v>
      </c>
      <c r="AK26" s="32">
        <v>11787788</v>
      </c>
      <c r="AL26" s="32">
        <v>145</v>
      </c>
      <c r="AM26" s="45">
        <v>5280579</v>
      </c>
      <c r="AN26" s="50">
        <f t="shared" si="28"/>
        <v>448</v>
      </c>
      <c r="AO26" s="24">
        <f t="shared" si="28"/>
        <v>22711683</v>
      </c>
      <c r="AP26" s="24">
        <v>316</v>
      </c>
      <c r="AQ26" s="24">
        <v>17781308</v>
      </c>
      <c r="AR26" s="24">
        <v>132</v>
      </c>
      <c r="AS26" s="25">
        <v>4930375</v>
      </c>
    </row>
    <row r="27" spans="1:45" ht="24.6" customHeight="1">
      <c r="A27" s="95"/>
      <c r="B27" s="98"/>
      <c r="C27" s="35" t="s">
        <v>22</v>
      </c>
      <c r="D27" s="80">
        <f>F27+H27</f>
        <v>26</v>
      </c>
      <c r="E27" s="81">
        <f>G27+I27</f>
        <v>1068839</v>
      </c>
      <c r="F27" s="81">
        <v>22</v>
      </c>
      <c r="G27" s="81">
        <v>909712</v>
      </c>
      <c r="H27" s="81">
        <v>4</v>
      </c>
      <c r="I27" s="82">
        <v>159127</v>
      </c>
      <c r="J27" s="44">
        <f>L27+N27</f>
        <v>30</v>
      </c>
      <c r="K27" s="32">
        <f>M27+O27</f>
        <v>1541471</v>
      </c>
      <c r="L27" s="32">
        <v>21</v>
      </c>
      <c r="M27" s="32">
        <v>1143528</v>
      </c>
      <c r="N27" s="32">
        <v>9</v>
      </c>
      <c r="O27" s="45">
        <v>397943</v>
      </c>
      <c r="P27" s="50">
        <f>R27+T27</f>
        <v>32</v>
      </c>
      <c r="Q27" s="24">
        <f>S27+U27</f>
        <v>1847857</v>
      </c>
      <c r="R27" s="24">
        <v>23</v>
      </c>
      <c r="S27" s="24">
        <v>1558258</v>
      </c>
      <c r="T27" s="24">
        <v>9</v>
      </c>
      <c r="U27" s="25">
        <v>289599</v>
      </c>
      <c r="V27" s="44">
        <f>X27+Z27</f>
        <v>45</v>
      </c>
      <c r="W27" s="32">
        <f>Y27+AA27</f>
        <v>2405946</v>
      </c>
      <c r="X27" s="32">
        <v>31</v>
      </c>
      <c r="Y27" s="32">
        <v>2024950</v>
      </c>
      <c r="Z27" s="32">
        <v>14</v>
      </c>
      <c r="AA27" s="45">
        <v>380996</v>
      </c>
      <c r="AB27" s="50">
        <f>AD27+AF27</f>
        <v>37</v>
      </c>
      <c r="AC27" s="24">
        <f>AE27+AG27</f>
        <v>1187991</v>
      </c>
      <c r="AD27" s="24">
        <v>24</v>
      </c>
      <c r="AE27" s="24">
        <v>767943</v>
      </c>
      <c r="AF27" s="24">
        <v>13</v>
      </c>
      <c r="AG27" s="25">
        <v>420048</v>
      </c>
      <c r="AH27" s="44">
        <f>AJ27+AL27</f>
        <v>47</v>
      </c>
      <c r="AI27" s="32">
        <f>AK27+AM27</f>
        <v>2670823</v>
      </c>
      <c r="AJ27" s="32">
        <v>42</v>
      </c>
      <c r="AK27" s="32">
        <v>2529679</v>
      </c>
      <c r="AL27" s="32">
        <v>5</v>
      </c>
      <c r="AM27" s="45">
        <v>141144</v>
      </c>
      <c r="AN27" s="50">
        <f>AP27+AR27</f>
        <v>43</v>
      </c>
      <c r="AO27" s="24">
        <f>AQ27+AS27</f>
        <v>6164382</v>
      </c>
      <c r="AP27" s="24">
        <v>35</v>
      </c>
      <c r="AQ27" s="24">
        <v>5691684</v>
      </c>
      <c r="AR27" s="24">
        <v>8</v>
      </c>
      <c r="AS27" s="25">
        <v>472698</v>
      </c>
    </row>
    <row r="28" spans="1:45" ht="24.6" customHeight="1">
      <c r="A28" s="95"/>
      <c r="B28" s="98"/>
      <c r="C28" s="35" t="s">
        <v>23</v>
      </c>
      <c r="D28" s="80">
        <f>F28+H28</f>
        <v>2</v>
      </c>
      <c r="E28" s="81">
        <f>G28+I28</f>
        <v>641360</v>
      </c>
      <c r="F28" s="81">
        <v>1</v>
      </c>
      <c r="G28" s="81">
        <v>220746</v>
      </c>
      <c r="H28" s="81">
        <v>1</v>
      </c>
      <c r="I28" s="82">
        <v>420614</v>
      </c>
      <c r="J28" s="44">
        <f>L28+N28</f>
        <v>1</v>
      </c>
      <c r="K28" s="32">
        <f>M28+O28</f>
        <v>18016</v>
      </c>
      <c r="L28" s="32">
        <v>1</v>
      </c>
      <c r="M28" s="32">
        <v>18016</v>
      </c>
      <c r="N28" s="32">
        <v>0</v>
      </c>
      <c r="O28" s="45">
        <v>0</v>
      </c>
      <c r="P28" s="50">
        <f>R28+T28</f>
        <v>7</v>
      </c>
      <c r="Q28" s="24">
        <f>S28+U28</f>
        <v>1129791</v>
      </c>
      <c r="R28" s="24">
        <v>7</v>
      </c>
      <c r="S28" s="24">
        <v>1129791</v>
      </c>
      <c r="T28" s="24">
        <v>0</v>
      </c>
      <c r="U28" s="25">
        <v>0</v>
      </c>
      <c r="V28" s="44">
        <f>X28+Z28</f>
        <v>4</v>
      </c>
      <c r="W28" s="32">
        <f>Y28+AA28</f>
        <v>93172</v>
      </c>
      <c r="X28" s="32">
        <v>4</v>
      </c>
      <c r="Y28" s="32">
        <v>93172</v>
      </c>
      <c r="Z28" s="32">
        <v>0</v>
      </c>
      <c r="AA28" s="45">
        <v>0</v>
      </c>
      <c r="AB28" s="50">
        <f>AD28+AF28</f>
        <v>4</v>
      </c>
      <c r="AC28" s="24">
        <f>AE28+AG28</f>
        <v>91476</v>
      </c>
      <c r="AD28" s="24">
        <v>0</v>
      </c>
      <c r="AE28" s="24">
        <v>0</v>
      </c>
      <c r="AF28" s="24">
        <v>4</v>
      </c>
      <c r="AG28" s="25">
        <v>91476</v>
      </c>
      <c r="AH28" s="44">
        <f>AJ28+AL28</f>
        <v>1</v>
      </c>
      <c r="AI28" s="32">
        <f>AK28+AM28</f>
        <v>68238</v>
      </c>
      <c r="AJ28" s="32">
        <v>1</v>
      </c>
      <c r="AK28" s="32">
        <v>68238</v>
      </c>
      <c r="AL28" s="32">
        <v>0</v>
      </c>
      <c r="AM28" s="45">
        <v>0</v>
      </c>
      <c r="AN28" s="50">
        <f>AP28+AR28</f>
        <v>6</v>
      </c>
      <c r="AO28" s="24">
        <f>AQ28+AS28</f>
        <v>321577</v>
      </c>
      <c r="AP28" s="24">
        <v>6</v>
      </c>
      <c r="AQ28" s="24">
        <v>321577</v>
      </c>
      <c r="AR28" s="24">
        <v>0</v>
      </c>
      <c r="AS28" s="25">
        <v>0</v>
      </c>
    </row>
    <row r="29" spans="1:45" ht="29.45" customHeight="1">
      <c r="A29" s="94" t="s">
        <v>107</v>
      </c>
      <c r="B29" s="96" t="s">
        <v>74</v>
      </c>
      <c r="C29" s="34" t="s">
        <v>0</v>
      </c>
      <c r="D29" s="77">
        <f t="shared" ref="D29" si="29">SUM(D30:D41)</f>
        <v>31668</v>
      </c>
      <c r="E29" s="78">
        <f>SUM(E30:E41)+2045093</f>
        <v>1450354068</v>
      </c>
      <c r="F29" s="78">
        <f t="shared" ref="F29:I29" si="30">SUM(F30:F41)</f>
        <v>20959</v>
      </c>
      <c r="G29" s="78">
        <f t="shared" si="30"/>
        <v>1087428359</v>
      </c>
      <c r="H29" s="78">
        <f t="shared" si="30"/>
        <v>10709</v>
      </c>
      <c r="I29" s="79">
        <f t="shared" si="30"/>
        <v>360880616</v>
      </c>
      <c r="J29" s="42">
        <f t="shared" ref="J29" si="31">SUM(J30:J41)</f>
        <v>34166</v>
      </c>
      <c r="K29" s="31">
        <f>SUM(K30:K41)+2577969</f>
        <v>1564630418</v>
      </c>
      <c r="L29" s="31">
        <f t="shared" ref="L29:O29" si="32">SUM(L30:L41)</f>
        <v>22531</v>
      </c>
      <c r="M29" s="31">
        <f t="shared" si="32"/>
        <v>1155265197</v>
      </c>
      <c r="N29" s="31">
        <f t="shared" si="32"/>
        <v>11635</v>
      </c>
      <c r="O29" s="43">
        <f t="shared" si="32"/>
        <v>406787252</v>
      </c>
      <c r="P29" s="49">
        <f t="shared" ref="P29" si="33">SUM(P30:P41)</f>
        <v>32656</v>
      </c>
      <c r="Q29" s="22">
        <f>SUM(Q30:Q41)+2363699</f>
        <v>1501343136</v>
      </c>
      <c r="R29" s="22">
        <f t="shared" ref="R29:U29" si="34">SUM(R30:R41)</f>
        <v>21629</v>
      </c>
      <c r="S29" s="22">
        <f t="shared" si="34"/>
        <v>1104692610</v>
      </c>
      <c r="T29" s="22">
        <f t="shared" si="34"/>
        <v>11027</v>
      </c>
      <c r="U29" s="23">
        <f t="shared" si="34"/>
        <v>394286827</v>
      </c>
      <c r="V29" s="42">
        <f t="shared" ref="V29" si="35">SUM(V30:V41)</f>
        <v>31680</v>
      </c>
      <c r="W29" s="31">
        <f>SUM(W30:W41)+1781540</f>
        <v>1396531233</v>
      </c>
      <c r="X29" s="31">
        <f t="shared" ref="X29:AA29" si="36">SUM(X30:X41)</f>
        <v>21141</v>
      </c>
      <c r="Y29" s="31">
        <f t="shared" si="36"/>
        <v>1029726081</v>
      </c>
      <c r="Z29" s="31">
        <f t="shared" si="36"/>
        <v>10539</v>
      </c>
      <c r="AA29" s="43">
        <f t="shared" si="36"/>
        <v>365023612</v>
      </c>
      <c r="AB29" s="49">
        <f t="shared" ref="AB29" si="37">SUM(AB30:AB41)</f>
        <v>32119</v>
      </c>
      <c r="AC29" s="22">
        <f>SUM(AC30:AC41)+1890756</f>
        <v>1399707947</v>
      </c>
      <c r="AD29" s="22">
        <f t="shared" ref="AD29:AG29" si="38">SUM(AD30:AD41)</f>
        <v>21852</v>
      </c>
      <c r="AE29" s="22">
        <f t="shared" si="38"/>
        <v>1042430085</v>
      </c>
      <c r="AF29" s="22">
        <f t="shared" si="38"/>
        <v>10267</v>
      </c>
      <c r="AG29" s="23">
        <f t="shared" si="38"/>
        <v>355387106</v>
      </c>
      <c r="AH29" s="42">
        <f t="shared" ref="AH29" si="39">SUM(AH30:AH41)</f>
        <v>30457</v>
      </c>
      <c r="AI29" s="31">
        <f>SUM(AI30:AI41)+2295393</f>
        <v>1323009053</v>
      </c>
      <c r="AJ29" s="31">
        <f t="shared" ref="AJ29:AM29" si="40">SUM(AJ30:AJ41)</f>
        <v>21088</v>
      </c>
      <c r="AK29" s="31">
        <f t="shared" si="40"/>
        <v>987785895</v>
      </c>
      <c r="AL29" s="31">
        <f t="shared" si="40"/>
        <v>9369</v>
      </c>
      <c r="AM29" s="43">
        <f t="shared" si="40"/>
        <v>332927765</v>
      </c>
      <c r="AN29" s="49">
        <f t="shared" ref="AN29:AS29" si="41">SUM(AN30:AN41)</f>
        <v>31145</v>
      </c>
      <c r="AO29" s="22">
        <f>SUM(AO30:AO41)+2668572</f>
        <v>1590094292</v>
      </c>
      <c r="AP29" s="22">
        <f t="shared" si="41"/>
        <v>21915</v>
      </c>
      <c r="AQ29" s="22">
        <f t="shared" si="41"/>
        <v>1197311230</v>
      </c>
      <c r="AR29" s="22">
        <f t="shared" si="41"/>
        <v>9230</v>
      </c>
      <c r="AS29" s="23">
        <f t="shared" si="41"/>
        <v>390114490</v>
      </c>
    </row>
    <row r="30" spans="1:45" ht="29.45" customHeight="1">
      <c r="A30" s="99"/>
      <c r="B30" s="98"/>
      <c r="C30" s="35" t="s">
        <v>70</v>
      </c>
      <c r="D30" s="80">
        <f t="shared" ref="D30:D41" si="42">F30+H30</f>
        <v>0</v>
      </c>
      <c r="E30" s="81">
        <f t="shared" ref="E30:E41" si="43">G30+I30</f>
        <v>0</v>
      </c>
      <c r="F30" s="81">
        <v>0</v>
      </c>
      <c r="G30" s="81">
        <v>0</v>
      </c>
      <c r="H30" s="81">
        <v>0</v>
      </c>
      <c r="I30" s="82">
        <v>0</v>
      </c>
      <c r="J30" s="44">
        <f t="shared" ref="J30:J41" si="44">L30+N30</f>
        <v>0</v>
      </c>
      <c r="K30" s="32">
        <f t="shared" ref="K30:K41" si="45">M30+O30</f>
        <v>0</v>
      </c>
      <c r="L30" s="32">
        <v>0</v>
      </c>
      <c r="M30" s="32">
        <v>0</v>
      </c>
      <c r="N30" s="32">
        <v>0</v>
      </c>
      <c r="O30" s="45">
        <v>0</v>
      </c>
      <c r="P30" s="50">
        <f t="shared" ref="P30:P41" si="46">R30+T30</f>
        <v>0</v>
      </c>
      <c r="Q30" s="24">
        <f t="shared" ref="Q30:Q41" si="47">S30+U30</f>
        <v>0</v>
      </c>
      <c r="R30" s="24">
        <v>0</v>
      </c>
      <c r="S30" s="24">
        <v>0</v>
      </c>
      <c r="T30" s="24">
        <v>0</v>
      </c>
      <c r="U30" s="25">
        <v>0</v>
      </c>
      <c r="V30" s="44">
        <f t="shared" ref="V30:V41" si="48">X30+Z30</f>
        <v>0</v>
      </c>
      <c r="W30" s="32">
        <f t="shared" ref="W30:W41" si="49">Y30+AA30</f>
        <v>0</v>
      </c>
      <c r="X30" s="32">
        <v>0</v>
      </c>
      <c r="Y30" s="32">
        <v>0</v>
      </c>
      <c r="Z30" s="32">
        <v>0</v>
      </c>
      <c r="AA30" s="45">
        <v>0</v>
      </c>
      <c r="AB30" s="50">
        <f t="shared" ref="AB30:AB41" si="50">AD30+AF30</f>
        <v>1</v>
      </c>
      <c r="AC30" s="24">
        <f t="shared" ref="AC30:AC41" si="51">AE30+AG30</f>
        <v>16241</v>
      </c>
      <c r="AD30" s="24">
        <v>1</v>
      </c>
      <c r="AE30" s="24">
        <v>16241</v>
      </c>
      <c r="AF30" s="24">
        <v>0</v>
      </c>
      <c r="AG30" s="25">
        <v>0</v>
      </c>
      <c r="AH30" s="44">
        <f t="shared" ref="AH30:AH41" si="52">AJ30+AL30</f>
        <v>0</v>
      </c>
      <c r="AI30" s="32">
        <f t="shared" ref="AI30:AI41" si="53">AK30+AM30</f>
        <v>0</v>
      </c>
      <c r="AJ30" s="32">
        <v>0</v>
      </c>
      <c r="AK30" s="32">
        <v>0</v>
      </c>
      <c r="AL30" s="32">
        <v>0</v>
      </c>
      <c r="AM30" s="45">
        <v>0</v>
      </c>
      <c r="AN30" s="50">
        <f t="shared" ref="AN30:AO41" si="54">AP30+AR30</f>
        <v>0</v>
      </c>
      <c r="AO30" s="24">
        <f t="shared" si="54"/>
        <v>0</v>
      </c>
      <c r="AP30" s="24">
        <v>0</v>
      </c>
      <c r="AQ30" s="24">
        <v>0</v>
      </c>
      <c r="AR30" s="24">
        <v>0</v>
      </c>
      <c r="AS30" s="25">
        <v>0</v>
      </c>
    </row>
    <row r="31" spans="1:45" ht="29.45" customHeight="1">
      <c r="A31" s="99"/>
      <c r="B31" s="98"/>
      <c r="C31" s="36" t="s">
        <v>34</v>
      </c>
      <c r="D31" s="80">
        <f t="shared" si="42"/>
        <v>486</v>
      </c>
      <c r="E31" s="81">
        <f t="shared" si="43"/>
        <v>25508521</v>
      </c>
      <c r="F31" s="81">
        <v>322</v>
      </c>
      <c r="G31" s="81">
        <v>17328366</v>
      </c>
      <c r="H31" s="81">
        <v>164</v>
      </c>
      <c r="I31" s="82">
        <v>8180155</v>
      </c>
      <c r="J31" s="44">
        <f t="shared" si="44"/>
        <v>567</v>
      </c>
      <c r="K31" s="32">
        <f t="shared" si="45"/>
        <v>29324253</v>
      </c>
      <c r="L31" s="32">
        <v>398</v>
      </c>
      <c r="M31" s="32">
        <v>22178829</v>
      </c>
      <c r="N31" s="32">
        <v>169</v>
      </c>
      <c r="O31" s="45">
        <v>7145424</v>
      </c>
      <c r="P31" s="50">
        <f t="shared" si="46"/>
        <v>578</v>
      </c>
      <c r="Q31" s="24">
        <f t="shared" si="47"/>
        <v>29643406</v>
      </c>
      <c r="R31" s="24">
        <v>416</v>
      </c>
      <c r="S31" s="24">
        <v>23230297</v>
      </c>
      <c r="T31" s="24">
        <v>162</v>
      </c>
      <c r="U31" s="25">
        <v>6413109</v>
      </c>
      <c r="V31" s="44">
        <f t="shared" si="48"/>
        <v>601</v>
      </c>
      <c r="W31" s="32">
        <f t="shared" si="49"/>
        <v>30246343</v>
      </c>
      <c r="X31" s="32">
        <v>450</v>
      </c>
      <c r="Y31" s="32">
        <v>25538269</v>
      </c>
      <c r="Z31" s="32">
        <v>151</v>
      </c>
      <c r="AA31" s="45">
        <v>4708074</v>
      </c>
      <c r="AB31" s="50">
        <f t="shared" si="50"/>
        <v>717</v>
      </c>
      <c r="AC31" s="24">
        <f t="shared" si="51"/>
        <v>32197545</v>
      </c>
      <c r="AD31" s="24">
        <v>505</v>
      </c>
      <c r="AE31" s="24">
        <v>24728597</v>
      </c>
      <c r="AF31" s="24">
        <v>212</v>
      </c>
      <c r="AG31" s="25">
        <v>7468948</v>
      </c>
      <c r="AH31" s="44">
        <f t="shared" si="52"/>
        <v>660</v>
      </c>
      <c r="AI31" s="32">
        <f t="shared" si="53"/>
        <v>30871090</v>
      </c>
      <c r="AJ31" s="32">
        <v>488</v>
      </c>
      <c r="AK31" s="32">
        <v>24603946</v>
      </c>
      <c r="AL31" s="32">
        <v>172</v>
      </c>
      <c r="AM31" s="45">
        <v>6267144</v>
      </c>
      <c r="AN31" s="50">
        <f t="shared" si="54"/>
        <v>777</v>
      </c>
      <c r="AO31" s="24">
        <f t="shared" si="54"/>
        <v>37184589</v>
      </c>
      <c r="AP31" s="24">
        <v>581</v>
      </c>
      <c r="AQ31" s="24">
        <v>28650739</v>
      </c>
      <c r="AR31" s="24">
        <v>196</v>
      </c>
      <c r="AS31" s="25">
        <v>8533850</v>
      </c>
    </row>
    <row r="32" spans="1:45" ht="29.45" customHeight="1">
      <c r="A32" s="99"/>
      <c r="B32" s="98"/>
      <c r="C32" s="36" t="s">
        <v>35</v>
      </c>
      <c r="D32" s="80">
        <f t="shared" si="42"/>
        <v>2751</v>
      </c>
      <c r="E32" s="81">
        <f t="shared" si="43"/>
        <v>130969715</v>
      </c>
      <c r="F32" s="81">
        <v>1778</v>
      </c>
      <c r="G32" s="81">
        <v>93700173</v>
      </c>
      <c r="H32" s="81">
        <v>973</v>
      </c>
      <c r="I32" s="82">
        <v>37269542</v>
      </c>
      <c r="J32" s="44">
        <f t="shared" si="44"/>
        <v>3058</v>
      </c>
      <c r="K32" s="32">
        <f t="shared" si="45"/>
        <v>134428033</v>
      </c>
      <c r="L32" s="32">
        <v>1994</v>
      </c>
      <c r="M32" s="32">
        <v>92253164</v>
      </c>
      <c r="N32" s="32">
        <v>1064</v>
      </c>
      <c r="O32" s="45">
        <v>42174869</v>
      </c>
      <c r="P32" s="50">
        <f t="shared" si="46"/>
        <v>3085</v>
      </c>
      <c r="Q32" s="24">
        <f t="shared" si="47"/>
        <v>135787215</v>
      </c>
      <c r="R32" s="24">
        <v>1988</v>
      </c>
      <c r="S32" s="24">
        <v>95318830</v>
      </c>
      <c r="T32" s="24">
        <v>1097</v>
      </c>
      <c r="U32" s="25">
        <v>40468385</v>
      </c>
      <c r="V32" s="44">
        <f t="shared" si="48"/>
        <v>2933</v>
      </c>
      <c r="W32" s="32">
        <f t="shared" si="49"/>
        <v>132700311</v>
      </c>
      <c r="X32" s="32">
        <v>1843</v>
      </c>
      <c r="Y32" s="32">
        <v>91854170</v>
      </c>
      <c r="Z32" s="32">
        <v>1090</v>
      </c>
      <c r="AA32" s="45">
        <v>40846141</v>
      </c>
      <c r="AB32" s="50">
        <f t="shared" si="50"/>
        <v>2927</v>
      </c>
      <c r="AC32" s="24">
        <f t="shared" si="51"/>
        <v>141855593</v>
      </c>
      <c r="AD32" s="24">
        <v>1876</v>
      </c>
      <c r="AE32" s="24">
        <v>101764429</v>
      </c>
      <c r="AF32" s="24">
        <v>1051</v>
      </c>
      <c r="AG32" s="25">
        <v>40091164</v>
      </c>
      <c r="AH32" s="44">
        <f t="shared" si="52"/>
        <v>2747</v>
      </c>
      <c r="AI32" s="32">
        <f t="shared" si="53"/>
        <v>127686264</v>
      </c>
      <c r="AJ32" s="32">
        <v>1844</v>
      </c>
      <c r="AK32" s="32">
        <v>91239128</v>
      </c>
      <c r="AL32" s="32">
        <v>903</v>
      </c>
      <c r="AM32" s="45">
        <v>36447136</v>
      </c>
      <c r="AN32" s="50">
        <f t="shared" si="54"/>
        <v>2845</v>
      </c>
      <c r="AO32" s="24">
        <f t="shared" si="54"/>
        <v>147726358</v>
      </c>
      <c r="AP32" s="24">
        <v>1943</v>
      </c>
      <c r="AQ32" s="24">
        <v>108997023</v>
      </c>
      <c r="AR32" s="24">
        <v>902</v>
      </c>
      <c r="AS32" s="25">
        <v>38729335</v>
      </c>
    </row>
    <row r="33" spans="1:45" ht="29.45" customHeight="1">
      <c r="A33" s="99"/>
      <c r="B33" s="98"/>
      <c r="C33" s="36" t="s">
        <v>36</v>
      </c>
      <c r="D33" s="80">
        <f t="shared" si="42"/>
        <v>3484</v>
      </c>
      <c r="E33" s="81">
        <f t="shared" si="43"/>
        <v>148604073</v>
      </c>
      <c r="F33" s="81">
        <v>2293</v>
      </c>
      <c r="G33" s="81">
        <v>108406371</v>
      </c>
      <c r="H33" s="81">
        <v>1191</v>
      </c>
      <c r="I33" s="82">
        <v>40197702</v>
      </c>
      <c r="J33" s="44">
        <f t="shared" si="44"/>
        <v>3641</v>
      </c>
      <c r="K33" s="32">
        <f t="shared" si="45"/>
        <v>167864515</v>
      </c>
      <c r="L33" s="32">
        <v>2439</v>
      </c>
      <c r="M33" s="32">
        <v>122636019</v>
      </c>
      <c r="N33" s="32">
        <v>1202</v>
      </c>
      <c r="O33" s="45">
        <v>45228496</v>
      </c>
      <c r="P33" s="50">
        <f t="shared" si="46"/>
        <v>3719</v>
      </c>
      <c r="Q33" s="24">
        <f t="shared" si="47"/>
        <v>171521624</v>
      </c>
      <c r="R33" s="24">
        <v>2503</v>
      </c>
      <c r="S33" s="24">
        <v>126081428</v>
      </c>
      <c r="T33" s="24">
        <v>1216</v>
      </c>
      <c r="U33" s="25">
        <v>45440196</v>
      </c>
      <c r="V33" s="44">
        <f t="shared" si="48"/>
        <v>3713</v>
      </c>
      <c r="W33" s="32">
        <f t="shared" si="49"/>
        <v>168336475</v>
      </c>
      <c r="X33" s="32">
        <v>2500</v>
      </c>
      <c r="Y33" s="32">
        <v>121517410</v>
      </c>
      <c r="Z33" s="32">
        <v>1213</v>
      </c>
      <c r="AA33" s="45">
        <v>46819065</v>
      </c>
      <c r="AB33" s="50">
        <f t="shared" si="50"/>
        <v>3728</v>
      </c>
      <c r="AC33" s="24">
        <f t="shared" si="51"/>
        <v>164673287</v>
      </c>
      <c r="AD33" s="24">
        <v>2573</v>
      </c>
      <c r="AE33" s="24">
        <v>125896766</v>
      </c>
      <c r="AF33" s="24">
        <v>1155</v>
      </c>
      <c r="AG33" s="25">
        <v>38776521</v>
      </c>
      <c r="AH33" s="44">
        <f t="shared" si="52"/>
        <v>3568</v>
      </c>
      <c r="AI33" s="32">
        <f t="shared" si="53"/>
        <v>154824672</v>
      </c>
      <c r="AJ33" s="32">
        <v>2530</v>
      </c>
      <c r="AK33" s="32">
        <v>116231251</v>
      </c>
      <c r="AL33" s="32">
        <v>1038</v>
      </c>
      <c r="AM33" s="45">
        <v>38593421</v>
      </c>
      <c r="AN33" s="50">
        <f t="shared" si="54"/>
        <v>3669</v>
      </c>
      <c r="AO33" s="24">
        <f t="shared" si="54"/>
        <v>191487355</v>
      </c>
      <c r="AP33" s="24">
        <v>2621</v>
      </c>
      <c r="AQ33" s="24">
        <v>145170315</v>
      </c>
      <c r="AR33" s="24">
        <v>1048</v>
      </c>
      <c r="AS33" s="25">
        <v>46317040</v>
      </c>
    </row>
    <row r="34" spans="1:45" ht="29.45" customHeight="1">
      <c r="A34" s="99"/>
      <c r="B34" s="98"/>
      <c r="C34" s="36" t="s">
        <v>37</v>
      </c>
      <c r="D34" s="80">
        <f t="shared" si="42"/>
        <v>3402</v>
      </c>
      <c r="E34" s="81">
        <f t="shared" si="43"/>
        <v>159224356</v>
      </c>
      <c r="F34" s="81">
        <v>2407</v>
      </c>
      <c r="G34" s="81">
        <v>123617158</v>
      </c>
      <c r="H34" s="81">
        <v>995</v>
      </c>
      <c r="I34" s="82">
        <v>35607198</v>
      </c>
      <c r="J34" s="44">
        <f t="shared" si="44"/>
        <v>3540</v>
      </c>
      <c r="K34" s="32">
        <f t="shared" si="45"/>
        <v>165785796</v>
      </c>
      <c r="L34" s="32">
        <v>2489</v>
      </c>
      <c r="M34" s="32">
        <v>131544249</v>
      </c>
      <c r="N34" s="32">
        <v>1051</v>
      </c>
      <c r="O34" s="45">
        <v>34241547</v>
      </c>
      <c r="P34" s="50">
        <f t="shared" si="46"/>
        <v>3436</v>
      </c>
      <c r="Q34" s="24">
        <f t="shared" si="47"/>
        <v>158616482</v>
      </c>
      <c r="R34" s="24">
        <v>2396</v>
      </c>
      <c r="S34" s="24">
        <v>118406021</v>
      </c>
      <c r="T34" s="24">
        <v>1040</v>
      </c>
      <c r="U34" s="25">
        <v>40210461</v>
      </c>
      <c r="V34" s="44">
        <f t="shared" si="48"/>
        <v>3547</v>
      </c>
      <c r="W34" s="32">
        <f t="shared" si="49"/>
        <v>158197452</v>
      </c>
      <c r="X34" s="32">
        <v>2568</v>
      </c>
      <c r="Y34" s="32">
        <v>127153029</v>
      </c>
      <c r="Z34" s="32">
        <v>979</v>
      </c>
      <c r="AA34" s="45">
        <v>31044423</v>
      </c>
      <c r="AB34" s="50">
        <f t="shared" si="50"/>
        <v>3519</v>
      </c>
      <c r="AC34" s="24">
        <f t="shared" si="51"/>
        <v>153370223</v>
      </c>
      <c r="AD34" s="24">
        <v>2549</v>
      </c>
      <c r="AE34" s="24">
        <v>121011365</v>
      </c>
      <c r="AF34" s="24">
        <v>970</v>
      </c>
      <c r="AG34" s="25">
        <v>32358858</v>
      </c>
      <c r="AH34" s="44">
        <f t="shared" si="52"/>
        <v>3662</v>
      </c>
      <c r="AI34" s="32">
        <f t="shared" si="53"/>
        <v>155589014</v>
      </c>
      <c r="AJ34" s="32">
        <v>2622</v>
      </c>
      <c r="AK34" s="32">
        <v>115877120</v>
      </c>
      <c r="AL34" s="32">
        <v>1040</v>
      </c>
      <c r="AM34" s="45">
        <v>39711894</v>
      </c>
      <c r="AN34" s="50">
        <f t="shared" si="54"/>
        <v>3779</v>
      </c>
      <c r="AO34" s="24">
        <f t="shared" si="54"/>
        <v>195118254</v>
      </c>
      <c r="AP34" s="24">
        <v>2760</v>
      </c>
      <c r="AQ34" s="24">
        <v>148284057</v>
      </c>
      <c r="AR34" s="24">
        <v>1019</v>
      </c>
      <c r="AS34" s="25">
        <v>46834197</v>
      </c>
    </row>
    <row r="35" spans="1:45" ht="29.45" customHeight="1">
      <c r="A35" s="99"/>
      <c r="B35" s="98"/>
      <c r="C35" s="36" t="s">
        <v>38</v>
      </c>
      <c r="D35" s="80">
        <f t="shared" si="42"/>
        <v>3707</v>
      </c>
      <c r="E35" s="81">
        <f t="shared" si="43"/>
        <v>157175489</v>
      </c>
      <c r="F35" s="81">
        <v>2575</v>
      </c>
      <c r="G35" s="81">
        <v>120164121</v>
      </c>
      <c r="H35" s="81">
        <v>1132</v>
      </c>
      <c r="I35" s="82">
        <v>37011368</v>
      </c>
      <c r="J35" s="44">
        <f t="shared" si="44"/>
        <v>4085</v>
      </c>
      <c r="K35" s="32">
        <f t="shared" si="45"/>
        <v>184738683</v>
      </c>
      <c r="L35" s="32">
        <v>2785</v>
      </c>
      <c r="M35" s="32">
        <v>141849666</v>
      </c>
      <c r="N35" s="32">
        <v>1300</v>
      </c>
      <c r="O35" s="45">
        <v>42889017</v>
      </c>
      <c r="P35" s="50">
        <f t="shared" si="46"/>
        <v>3785</v>
      </c>
      <c r="Q35" s="24">
        <f t="shared" si="47"/>
        <v>174901152</v>
      </c>
      <c r="R35" s="24">
        <v>2606</v>
      </c>
      <c r="S35" s="24">
        <v>133592946</v>
      </c>
      <c r="T35" s="24">
        <v>1179</v>
      </c>
      <c r="U35" s="25">
        <v>41308206</v>
      </c>
      <c r="V35" s="44">
        <f t="shared" si="48"/>
        <v>3915</v>
      </c>
      <c r="W35" s="32">
        <f t="shared" si="49"/>
        <v>176634675</v>
      </c>
      <c r="X35" s="32">
        <v>2740</v>
      </c>
      <c r="Y35" s="32">
        <v>132001133</v>
      </c>
      <c r="Z35" s="32">
        <v>1175</v>
      </c>
      <c r="AA35" s="45">
        <v>44633542</v>
      </c>
      <c r="AB35" s="50">
        <f t="shared" si="50"/>
        <v>3880</v>
      </c>
      <c r="AC35" s="24">
        <f t="shared" si="51"/>
        <v>163212356</v>
      </c>
      <c r="AD35" s="24">
        <v>2768</v>
      </c>
      <c r="AE35" s="24">
        <v>122625327</v>
      </c>
      <c r="AF35" s="24">
        <v>1112</v>
      </c>
      <c r="AG35" s="25">
        <v>40587029</v>
      </c>
      <c r="AH35" s="44">
        <f t="shared" si="52"/>
        <v>3733</v>
      </c>
      <c r="AI35" s="32">
        <f t="shared" si="53"/>
        <v>155537090</v>
      </c>
      <c r="AJ35" s="32">
        <v>2748</v>
      </c>
      <c r="AK35" s="32">
        <v>119221994</v>
      </c>
      <c r="AL35" s="32">
        <v>985</v>
      </c>
      <c r="AM35" s="45">
        <v>36315096</v>
      </c>
      <c r="AN35" s="50">
        <f t="shared" si="54"/>
        <v>3813</v>
      </c>
      <c r="AO35" s="24">
        <f t="shared" si="54"/>
        <v>195587000</v>
      </c>
      <c r="AP35" s="24">
        <v>2812</v>
      </c>
      <c r="AQ35" s="24">
        <v>151747578</v>
      </c>
      <c r="AR35" s="24">
        <v>1001</v>
      </c>
      <c r="AS35" s="25">
        <v>43839422</v>
      </c>
    </row>
    <row r="36" spans="1:45" ht="29.45" customHeight="1">
      <c r="A36" s="99"/>
      <c r="B36" s="98"/>
      <c r="C36" s="36" t="s">
        <v>39</v>
      </c>
      <c r="D36" s="80">
        <f t="shared" si="42"/>
        <v>3916</v>
      </c>
      <c r="E36" s="81">
        <f t="shared" si="43"/>
        <v>177593547</v>
      </c>
      <c r="F36" s="81">
        <v>2724</v>
      </c>
      <c r="G36" s="81">
        <v>137785246</v>
      </c>
      <c r="H36" s="81">
        <v>1192</v>
      </c>
      <c r="I36" s="82">
        <v>39808301</v>
      </c>
      <c r="J36" s="44">
        <f t="shared" si="44"/>
        <v>3889</v>
      </c>
      <c r="K36" s="32">
        <f t="shared" si="45"/>
        <v>182461533</v>
      </c>
      <c r="L36" s="32">
        <v>2697</v>
      </c>
      <c r="M36" s="32">
        <v>138474410</v>
      </c>
      <c r="N36" s="32">
        <v>1192</v>
      </c>
      <c r="O36" s="45">
        <v>43987123</v>
      </c>
      <c r="P36" s="50">
        <f t="shared" si="46"/>
        <v>3643</v>
      </c>
      <c r="Q36" s="24">
        <f t="shared" si="47"/>
        <v>169519548</v>
      </c>
      <c r="R36" s="24">
        <v>2528</v>
      </c>
      <c r="S36" s="24">
        <v>128167266</v>
      </c>
      <c r="T36" s="24">
        <v>1115</v>
      </c>
      <c r="U36" s="25">
        <v>41352282</v>
      </c>
      <c r="V36" s="44">
        <f t="shared" si="48"/>
        <v>3465</v>
      </c>
      <c r="W36" s="32">
        <f t="shared" si="49"/>
        <v>142096670</v>
      </c>
      <c r="X36" s="32">
        <v>2440</v>
      </c>
      <c r="Y36" s="32">
        <v>107906272</v>
      </c>
      <c r="Z36" s="32">
        <v>1025</v>
      </c>
      <c r="AA36" s="45">
        <v>34190398</v>
      </c>
      <c r="AB36" s="50">
        <f t="shared" si="50"/>
        <v>3628</v>
      </c>
      <c r="AC36" s="24">
        <f t="shared" si="51"/>
        <v>146039792</v>
      </c>
      <c r="AD36" s="24">
        <v>2629</v>
      </c>
      <c r="AE36" s="24">
        <v>114463621</v>
      </c>
      <c r="AF36" s="24">
        <v>999</v>
      </c>
      <c r="AG36" s="25">
        <v>31576171</v>
      </c>
      <c r="AH36" s="44">
        <f t="shared" si="52"/>
        <v>3159</v>
      </c>
      <c r="AI36" s="32">
        <f t="shared" si="53"/>
        <v>122374053</v>
      </c>
      <c r="AJ36" s="32">
        <v>2253</v>
      </c>
      <c r="AK36" s="32">
        <v>95799297</v>
      </c>
      <c r="AL36" s="32">
        <v>906</v>
      </c>
      <c r="AM36" s="45">
        <v>26574756</v>
      </c>
      <c r="AN36" s="50">
        <f t="shared" si="54"/>
        <v>3337</v>
      </c>
      <c r="AO36" s="24">
        <f t="shared" si="54"/>
        <v>159661755</v>
      </c>
      <c r="AP36" s="24">
        <v>2449</v>
      </c>
      <c r="AQ36" s="24">
        <v>127545053</v>
      </c>
      <c r="AR36" s="24">
        <v>888</v>
      </c>
      <c r="AS36" s="25">
        <v>32116702</v>
      </c>
    </row>
    <row r="37" spans="1:45" ht="29.45" customHeight="1">
      <c r="A37" s="99"/>
      <c r="B37" s="98"/>
      <c r="C37" s="36" t="s">
        <v>40</v>
      </c>
      <c r="D37" s="80">
        <f t="shared" si="42"/>
        <v>3459</v>
      </c>
      <c r="E37" s="81">
        <f t="shared" si="43"/>
        <v>145080302</v>
      </c>
      <c r="F37" s="81">
        <v>2392</v>
      </c>
      <c r="G37" s="81">
        <v>110601193</v>
      </c>
      <c r="H37" s="81">
        <v>1067</v>
      </c>
      <c r="I37" s="82">
        <v>34479109</v>
      </c>
      <c r="J37" s="44">
        <f t="shared" si="44"/>
        <v>3790</v>
      </c>
      <c r="K37" s="32">
        <f t="shared" si="45"/>
        <v>167373183</v>
      </c>
      <c r="L37" s="32">
        <v>2588</v>
      </c>
      <c r="M37" s="32">
        <v>122486255</v>
      </c>
      <c r="N37" s="32">
        <v>1202</v>
      </c>
      <c r="O37" s="45">
        <v>44886928</v>
      </c>
      <c r="P37" s="50">
        <f t="shared" si="46"/>
        <v>3592</v>
      </c>
      <c r="Q37" s="24">
        <f t="shared" si="47"/>
        <v>165732089</v>
      </c>
      <c r="R37" s="24">
        <v>2381</v>
      </c>
      <c r="S37" s="24">
        <v>118704585</v>
      </c>
      <c r="T37" s="24">
        <v>1211</v>
      </c>
      <c r="U37" s="25">
        <v>47027504</v>
      </c>
      <c r="V37" s="44">
        <f t="shared" si="48"/>
        <v>3619</v>
      </c>
      <c r="W37" s="32">
        <f t="shared" si="49"/>
        <v>155493567</v>
      </c>
      <c r="X37" s="32">
        <v>2446</v>
      </c>
      <c r="Y37" s="32">
        <v>119207004</v>
      </c>
      <c r="Z37" s="32">
        <v>1173</v>
      </c>
      <c r="AA37" s="45">
        <v>36286563</v>
      </c>
      <c r="AB37" s="50">
        <f t="shared" si="50"/>
        <v>3601</v>
      </c>
      <c r="AC37" s="24">
        <f t="shared" si="51"/>
        <v>143327187</v>
      </c>
      <c r="AD37" s="24">
        <v>2506</v>
      </c>
      <c r="AE37" s="24">
        <v>105660920</v>
      </c>
      <c r="AF37" s="24">
        <v>1095</v>
      </c>
      <c r="AG37" s="25">
        <v>37666267</v>
      </c>
      <c r="AH37" s="44">
        <f t="shared" si="52"/>
        <v>3485</v>
      </c>
      <c r="AI37" s="32">
        <f t="shared" si="53"/>
        <v>147013600</v>
      </c>
      <c r="AJ37" s="32">
        <v>2485</v>
      </c>
      <c r="AK37" s="32">
        <v>112691557</v>
      </c>
      <c r="AL37" s="32">
        <v>1000</v>
      </c>
      <c r="AM37" s="45">
        <v>34322043</v>
      </c>
      <c r="AN37" s="50">
        <f t="shared" si="54"/>
        <v>3609</v>
      </c>
      <c r="AO37" s="24">
        <f t="shared" si="54"/>
        <v>180627572</v>
      </c>
      <c r="AP37" s="24">
        <v>2543</v>
      </c>
      <c r="AQ37" s="24">
        <v>137415999</v>
      </c>
      <c r="AR37" s="24">
        <v>1066</v>
      </c>
      <c r="AS37" s="25">
        <v>43211573</v>
      </c>
    </row>
    <row r="38" spans="1:45" ht="29.45" customHeight="1">
      <c r="A38" s="99"/>
      <c r="B38" s="98"/>
      <c r="C38" s="36" t="s">
        <v>41</v>
      </c>
      <c r="D38" s="80">
        <f t="shared" si="42"/>
        <v>3635</v>
      </c>
      <c r="E38" s="81">
        <f t="shared" si="43"/>
        <v>182845788</v>
      </c>
      <c r="F38" s="81">
        <v>2312</v>
      </c>
      <c r="G38" s="81">
        <v>140658657</v>
      </c>
      <c r="H38" s="81">
        <v>1323</v>
      </c>
      <c r="I38" s="82">
        <v>42187131</v>
      </c>
      <c r="J38" s="44">
        <f t="shared" si="44"/>
        <v>4080</v>
      </c>
      <c r="K38" s="32">
        <f t="shared" si="45"/>
        <v>181983221</v>
      </c>
      <c r="L38" s="32">
        <v>2597</v>
      </c>
      <c r="M38" s="32">
        <v>132557937</v>
      </c>
      <c r="N38" s="32">
        <v>1483</v>
      </c>
      <c r="O38" s="45">
        <v>49425284</v>
      </c>
      <c r="P38" s="50">
        <f t="shared" si="46"/>
        <v>4077</v>
      </c>
      <c r="Q38" s="24">
        <f t="shared" si="47"/>
        <v>172212272</v>
      </c>
      <c r="R38" s="24">
        <v>2586</v>
      </c>
      <c r="S38" s="24">
        <v>124640272</v>
      </c>
      <c r="T38" s="24">
        <v>1491</v>
      </c>
      <c r="U38" s="25">
        <v>47572000</v>
      </c>
      <c r="V38" s="44">
        <f t="shared" si="48"/>
        <v>3829</v>
      </c>
      <c r="W38" s="32">
        <f t="shared" si="49"/>
        <v>164975926</v>
      </c>
      <c r="X38" s="32">
        <v>2419</v>
      </c>
      <c r="Y38" s="32">
        <v>116573364</v>
      </c>
      <c r="Z38" s="32">
        <v>1410</v>
      </c>
      <c r="AA38" s="45">
        <v>48402562</v>
      </c>
      <c r="AB38" s="50">
        <f t="shared" si="50"/>
        <v>4010</v>
      </c>
      <c r="AC38" s="24">
        <f t="shared" si="51"/>
        <v>172877969</v>
      </c>
      <c r="AD38" s="24">
        <v>2590</v>
      </c>
      <c r="AE38" s="24">
        <v>123121114</v>
      </c>
      <c r="AF38" s="24">
        <v>1420</v>
      </c>
      <c r="AG38" s="25">
        <v>49756855</v>
      </c>
      <c r="AH38" s="44">
        <f t="shared" si="52"/>
        <v>3931</v>
      </c>
      <c r="AI38" s="32">
        <f t="shared" si="53"/>
        <v>163820517</v>
      </c>
      <c r="AJ38" s="32">
        <v>2568</v>
      </c>
      <c r="AK38" s="32">
        <v>117752319</v>
      </c>
      <c r="AL38" s="32">
        <v>1363</v>
      </c>
      <c r="AM38" s="45">
        <v>46068198</v>
      </c>
      <c r="AN38" s="50">
        <f t="shared" si="54"/>
        <v>4043</v>
      </c>
      <c r="AO38" s="24">
        <f t="shared" si="54"/>
        <v>190335478</v>
      </c>
      <c r="AP38" s="24">
        <v>2686</v>
      </c>
      <c r="AQ38" s="24">
        <v>132899254</v>
      </c>
      <c r="AR38" s="24">
        <v>1357</v>
      </c>
      <c r="AS38" s="25">
        <v>57436224</v>
      </c>
    </row>
    <row r="39" spans="1:45" ht="29.45" customHeight="1">
      <c r="A39" s="99"/>
      <c r="B39" s="98"/>
      <c r="C39" s="36" t="s">
        <v>42</v>
      </c>
      <c r="D39" s="80">
        <f t="shared" si="42"/>
        <v>3720</v>
      </c>
      <c r="E39" s="81">
        <f t="shared" si="43"/>
        <v>166189424</v>
      </c>
      <c r="F39" s="81">
        <v>2291</v>
      </c>
      <c r="G39" s="81">
        <v>121820637</v>
      </c>
      <c r="H39" s="81">
        <v>1429</v>
      </c>
      <c r="I39" s="82">
        <v>44368787</v>
      </c>
      <c r="J39" s="44">
        <f t="shared" si="44"/>
        <v>4174</v>
      </c>
      <c r="K39" s="32">
        <f t="shared" si="45"/>
        <v>189294042</v>
      </c>
      <c r="L39" s="32">
        <v>2525</v>
      </c>
      <c r="M39" s="32">
        <v>136311980</v>
      </c>
      <c r="N39" s="32">
        <v>1649</v>
      </c>
      <c r="O39" s="45">
        <v>52982062</v>
      </c>
      <c r="P39" s="50">
        <f t="shared" si="46"/>
        <v>3788</v>
      </c>
      <c r="Q39" s="24">
        <f t="shared" si="47"/>
        <v>178234592</v>
      </c>
      <c r="R39" s="24">
        <v>2374</v>
      </c>
      <c r="S39" s="24">
        <v>132068783</v>
      </c>
      <c r="T39" s="24">
        <v>1414</v>
      </c>
      <c r="U39" s="25">
        <v>46165809</v>
      </c>
      <c r="V39" s="44">
        <f t="shared" si="48"/>
        <v>3569</v>
      </c>
      <c r="W39" s="32">
        <f t="shared" si="49"/>
        <v>150424775</v>
      </c>
      <c r="X39" s="32">
        <v>2232</v>
      </c>
      <c r="Y39" s="32">
        <v>105739911</v>
      </c>
      <c r="Z39" s="32">
        <v>1337</v>
      </c>
      <c r="AA39" s="45">
        <v>44684864</v>
      </c>
      <c r="AB39" s="50">
        <f t="shared" si="50"/>
        <v>3697</v>
      </c>
      <c r="AC39" s="24">
        <f t="shared" si="51"/>
        <v>163142831</v>
      </c>
      <c r="AD39" s="24">
        <v>2349</v>
      </c>
      <c r="AE39" s="24">
        <v>120786345</v>
      </c>
      <c r="AF39" s="24">
        <v>1348</v>
      </c>
      <c r="AG39" s="25">
        <v>42356486</v>
      </c>
      <c r="AH39" s="44">
        <f t="shared" si="52"/>
        <v>3357</v>
      </c>
      <c r="AI39" s="32">
        <f t="shared" si="53"/>
        <v>156604153</v>
      </c>
      <c r="AJ39" s="32">
        <v>2178</v>
      </c>
      <c r="AK39" s="32">
        <v>117692185</v>
      </c>
      <c r="AL39" s="32">
        <v>1179</v>
      </c>
      <c r="AM39" s="45">
        <v>38911968</v>
      </c>
      <c r="AN39" s="50">
        <f t="shared" si="54"/>
        <v>3400</v>
      </c>
      <c r="AO39" s="24">
        <f t="shared" si="54"/>
        <v>185054231</v>
      </c>
      <c r="AP39" s="24">
        <v>2247</v>
      </c>
      <c r="AQ39" s="24">
        <v>141121862</v>
      </c>
      <c r="AR39" s="24">
        <v>1153</v>
      </c>
      <c r="AS39" s="25">
        <v>43932369</v>
      </c>
    </row>
    <row r="40" spans="1:45" ht="29.45" customHeight="1">
      <c r="A40" s="99"/>
      <c r="B40" s="98"/>
      <c r="C40" s="36" t="s">
        <v>43</v>
      </c>
      <c r="D40" s="80">
        <f t="shared" si="42"/>
        <v>2148</v>
      </c>
      <c r="E40" s="81">
        <f t="shared" si="43"/>
        <v>109896030</v>
      </c>
      <c r="F40" s="81">
        <v>1271</v>
      </c>
      <c r="G40" s="81">
        <v>79594042</v>
      </c>
      <c r="H40" s="81">
        <v>877</v>
      </c>
      <c r="I40" s="82">
        <v>30301988</v>
      </c>
      <c r="J40" s="44">
        <f t="shared" si="44"/>
        <v>2410</v>
      </c>
      <c r="K40" s="32">
        <f t="shared" si="45"/>
        <v>107179300</v>
      </c>
      <c r="L40" s="32">
        <v>1434</v>
      </c>
      <c r="M40" s="32">
        <v>75781457</v>
      </c>
      <c r="N40" s="32">
        <v>976</v>
      </c>
      <c r="O40" s="45">
        <v>31397843</v>
      </c>
      <c r="P40" s="50">
        <f t="shared" si="46"/>
        <v>2152</v>
      </c>
      <c r="Q40" s="24">
        <f t="shared" si="47"/>
        <v>107332123</v>
      </c>
      <c r="R40" s="24">
        <v>1363</v>
      </c>
      <c r="S40" s="24">
        <v>78298364</v>
      </c>
      <c r="T40" s="24">
        <v>789</v>
      </c>
      <c r="U40" s="25">
        <v>29033759</v>
      </c>
      <c r="V40" s="44">
        <f t="shared" si="48"/>
        <v>1905</v>
      </c>
      <c r="W40" s="32">
        <f t="shared" si="49"/>
        <v>86819228</v>
      </c>
      <c r="X40" s="32">
        <v>1150</v>
      </c>
      <c r="Y40" s="32">
        <v>60545830</v>
      </c>
      <c r="Z40" s="32">
        <v>755</v>
      </c>
      <c r="AA40" s="45">
        <v>26273398</v>
      </c>
      <c r="AB40" s="50">
        <f t="shared" si="50"/>
        <v>1898</v>
      </c>
      <c r="AC40" s="24">
        <f t="shared" si="51"/>
        <v>94125500</v>
      </c>
      <c r="AD40" s="24">
        <v>1174</v>
      </c>
      <c r="AE40" s="24">
        <v>66226942</v>
      </c>
      <c r="AF40" s="24">
        <v>724</v>
      </c>
      <c r="AG40" s="25">
        <v>27898558</v>
      </c>
      <c r="AH40" s="44">
        <f t="shared" si="52"/>
        <v>1788</v>
      </c>
      <c r="AI40" s="32">
        <f t="shared" si="53"/>
        <v>86504768</v>
      </c>
      <c r="AJ40" s="32">
        <v>1126</v>
      </c>
      <c r="AK40" s="32">
        <v>60303812</v>
      </c>
      <c r="AL40" s="32">
        <v>662</v>
      </c>
      <c r="AM40" s="45">
        <v>26200956</v>
      </c>
      <c r="AN40" s="50">
        <f t="shared" si="54"/>
        <v>1565</v>
      </c>
      <c r="AO40" s="24">
        <f t="shared" si="54"/>
        <v>87687966</v>
      </c>
      <c r="AP40" s="24">
        <v>1054</v>
      </c>
      <c r="AQ40" s="24">
        <v>62157135</v>
      </c>
      <c r="AR40" s="24">
        <v>511</v>
      </c>
      <c r="AS40" s="25">
        <v>25530831</v>
      </c>
    </row>
    <row r="41" spans="1:45" ht="29.45" customHeight="1">
      <c r="A41" s="99"/>
      <c r="B41" s="98"/>
      <c r="C41" s="36" t="s">
        <v>71</v>
      </c>
      <c r="D41" s="80">
        <f t="shared" si="42"/>
        <v>960</v>
      </c>
      <c r="E41" s="81">
        <f t="shared" si="43"/>
        <v>45221730</v>
      </c>
      <c r="F41" s="81">
        <v>594</v>
      </c>
      <c r="G41" s="81">
        <v>33752395</v>
      </c>
      <c r="H41" s="81">
        <v>366</v>
      </c>
      <c r="I41" s="82">
        <v>11469335</v>
      </c>
      <c r="J41" s="44">
        <f t="shared" si="44"/>
        <v>932</v>
      </c>
      <c r="K41" s="32">
        <f t="shared" si="45"/>
        <v>51619890</v>
      </c>
      <c r="L41" s="32">
        <v>585</v>
      </c>
      <c r="M41" s="32">
        <v>39191231</v>
      </c>
      <c r="N41" s="32">
        <v>347</v>
      </c>
      <c r="O41" s="45">
        <v>12428659</v>
      </c>
      <c r="P41" s="50">
        <f t="shared" si="46"/>
        <v>801</v>
      </c>
      <c r="Q41" s="24">
        <f t="shared" si="47"/>
        <v>35478934</v>
      </c>
      <c r="R41" s="24">
        <v>488</v>
      </c>
      <c r="S41" s="24">
        <v>26183818</v>
      </c>
      <c r="T41" s="24">
        <v>313</v>
      </c>
      <c r="U41" s="25">
        <v>9295116</v>
      </c>
      <c r="V41" s="44">
        <f t="shared" si="48"/>
        <v>584</v>
      </c>
      <c r="W41" s="32">
        <f t="shared" si="49"/>
        <v>28824271</v>
      </c>
      <c r="X41" s="32">
        <v>353</v>
      </c>
      <c r="Y41" s="32">
        <v>21689689</v>
      </c>
      <c r="Z41" s="32">
        <v>231</v>
      </c>
      <c r="AA41" s="45">
        <v>7134582</v>
      </c>
      <c r="AB41" s="50">
        <f t="shared" si="50"/>
        <v>513</v>
      </c>
      <c r="AC41" s="24">
        <f t="shared" si="51"/>
        <v>22978667</v>
      </c>
      <c r="AD41" s="24">
        <v>332</v>
      </c>
      <c r="AE41" s="24">
        <v>16128418</v>
      </c>
      <c r="AF41" s="24">
        <v>181</v>
      </c>
      <c r="AG41" s="25">
        <v>6850249</v>
      </c>
      <c r="AH41" s="44">
        <f t="shared" si="52"/>
        <v>367</v>
      </c>
      <c r="AI41" s="32">
        <f t="shared" si="53"/>
        <v>19888439</v>
      </c>
      <c r="AJ41" s="32">
        <v>246</v>
      </c>
      <c r="AK41" s="32">
        <v>16373286</v>
      </c>
      <c r="AL41" s="32">
        <v>121</v>
      </c>
      <c r="AM41" s="45">
        <v>3515153</v>
      </c>
      <c r="AN41" s="50">
        <f t="shared" si="54"/>
        <v>308</v>
      </c>
      <c r="AO41" s="24">
        <f t="shared" si="54"/>
        <v>16955162</v>
      </c>
      <c r="AP41" s="24">
        <v>219</v>
      </c>
      <c r="AQ41" s="24">
        <v>13322215</v>
      </c>
      <c r="AR41" s="24">
        <v>89</v>
      </c>
      <c r="AS41" s="25">
        <v>3632947</v>
      </c>
    </row>
    <row r="42" spans="1:45" ht="22.15" customHeight="1">
      <c r="A42" s="94" t="s">
        <v>107</v>
      </c>
      <c r="B42" s="96" t="s">
        <v>55</v>
      </c>
      <c r="C42" s="34" t="s">
        <v>0</v>
      </c>
      <c r="D42" s="77">
        <f t="shared" ref="D42" si="55">SUM(D43:D61)</f>
        <v>31668</v>
      </c>
      <c r="E42" s="78">
        <f>SUM(E43:E61)+2045093</f>
        <v>1450354068</v>
      </c>
      <c r="F42" s="78">
        <f t="shared" ref="F42:I42" si="56">SUM(F43:F61)</f>
        <v>20959</v>
      </c>
      <c r="G42" s="78">
        <f t="shared" si="56"/>
        <v>1087428359</v>
      </c>
      <c r="H42" s="78">
        <f t="shared" si="56"/>
        <v>10709</v>
      </c>
      <c r="I42" s="79">
        <f t="shared" si="56"/>
        <v>360880616</v>
      </c>
      <c r="J42" s="42">
        <f t="shared" ref="J42" si="57">SUM(J43:J61)</f>
        <v>34166</v>
      </c>
      <c r="K42" s="31">
        <f>SUM(K43:K61)+2577969</f>
        <v>1564630418</v>
      </c>
      <c r="L42" s="31">
        <f t="shared" ref="L42:O42" si="58">SUM(L43:L61)</f>
        <v>22531</v>
      </c>
      <c r="M42" s="31">
        <f t="shared" si="58"/>
        <v>1155265197</v>
      </c>
      <c r="N42" s="31">
        <f t="shared" si="58"/>
        <v>11635</v>
      </c>
      <c r="O42" s="43">
        <f t="shared" si="58"/>
        <v>406787252</v>
      </c>
      <c r="P42" s="49">
        <f t="shared" ref="P42" si="59">SUM(P43:P61)</f>
        <v>32656</v>
      </c>
      <c r="Q42" s="22">
        <f>SUM(Q43:Q61)+2363699</f>
        <v>1501343136</v>
      </c>
      <c r="R42" s="22">
        <f t="shared" ref="R42:U42" si="60">SUM(R43:R61)</f>
        <v>21629</v>
      </c>
      <c r="S42" s="22">
        <f t="shared" si="60"/>
        <v>1104692610</v>
      </c>
      <c r="T42" s="22">
        <f t="shared" si="60"/>
        <v>11027</v>
      </c>
      <c r="U42" s="23">
        <f t="shared" si="60"/>
        <v>394286827</v>
      </c>
      <c r="V42" s="42">
        <f t="shared" ref="V42" si="61">SUM(V43:V61)</f>
        <v>31680</v>
      </c>
      <c r="W42" s="31">
        <f>SUM(W43:W61)+1781540</f>
        <v>1396531233</v>
      </c>
      <c r="X42" s="31">
        <f t="shared" ref="X42:AA42" si="62">SUM(X43:X61)</f>
        <v>21141</v>
      </c>
      <c r="Y42" s="31">
        <f t="shared" si="62"/>
        <v>1029726081</v>
      </c>
      <c r="Z42" s="31">
        <f t="shared" si="62"/>
        <v>10539</v>
      </c>
      <c r="AA42" s="43">
        <f t="shared" si="62"/>
        <v>365023612</v>
      </c>
      <c r="AB42" s="49">
        <f t="shared" ref="AB42" si="63">SUM(AB43:AB61)</f>
        <v>32119</v>
      </c>
      <c r="AC42" s="22">
        <f>SUM(AC43:AC61)+1890756</f>
        <v>1399707947</v>
      </c>
      <c r="AD42" s="22">
        <f t="shared" ref="AD42:AG42" si="64">SUM(AD43:AD61)</f>
        <v>21852</v>
      </c>
      <c r="AE42" s="22">
        <f t="shared" si="64"/>
        <v>1042430085</v>
      </c>
      <c r="AF42" s="22">
        <f t="shared" si="64"/>
        <v>10267</v>
      </c>
      <c r="AG42" s="23">
        <f t="shared" si="64"/>
        <v>355387106</v>
      </c>
      <c r="AH42" s="42">
        <f t="shared" ref="AH42" si="65">SUM(AH43:AH61)</f>
        <v>30457</v>
      </c>
      <c r="AI42" s="31">
        <f>SUM(AI43:AI61)+2295393</f>
        <v>1323009053</v>
      </c>
      <c r="AJ42" s="31">
        <f t="shared" ref="AJ42:AM42" si="66">SUM(AJ43:AJ61)</f>
        <v>21088</v>
      </c>
      <c r="AK42" s="31">
        <f t="shared" si="66"/>
        <v>987785895</v>
      </c>
      <c r="AL42" s="31">
        <f t="shared" si="66"/>
        <v>9369</v>
      </c>
      <c r="AM42" s="43">
        <f t="shared" si="66"/>
        <v>332927765</v>
      </c>
      <c r="AN42" s="49">
        <f t="shared" ref="AN42:AS42" si="67">SUM(AN43:AN61)</f>
        <v>31145</v>
      </c>
      <c r="AO42" s="22">
        <f>SUM(AO43:AO61)+2668572</f>
        <v>1590094292</v>
      </c>
      <c r="AP42" s="22">
        <f t="shared" si="67"/>
        <v>21915</v>
      </c>
      <c r="AQ42" s="22">
        <f t="shared" si="67"/>
        <v>1197311230</v>
      </c>
      <c r="AR42" s="22">
        <f t="shared" si="67"/>
        <v>9230</v>
      </c>
      <c r="AS42" s="23">
        <f t="shared" si="67"/>
        <v>390114490</v>
      </c>
    </row>
    <row r="43" spans="1:45" ht="33">
      <c r="A43" s="99"/>
      <c r="B43" s="98"/>
      <c r="C43" s="38" t="s">
        <v>93</v>
      </c>
      <c r="D43" s="80">
        <f t="shared" ref="D43:D61" si="68">F43+H43</f>
        <v>330</v>
      </c>
      <c r="E43" s="81">
        <f t="shared" ref="E43:E61" si="69">G43+I43</f>
        <v>16998985</v>
      </c>
      <c r="F43" s="81">
        <v>255</v>
      </c>
      <c r="G43" s="81">
        <v>13954608</v>
      </c>
      <c r="H43" s="81">
        <v>75</v>
      </c>
      <c r="I43" s="82">
        <v>3044377</v>
      </c>
      <c r="J43" s="44">
        <f t="shared" ref="J43:J61" si="70">L43+N43</f>
        <v>390</v>
      </c>
      <c r="K43" s="32">
        <f t="shared" ref="K43:K61" si="71">M43+O43</f>
        <v>22873166</v>
      </c>
      <c r="L43" s="32">
        <v>298</v>
      </c>
      <c r="M43" s="32">
        <v>19011468</v>
      </c>
      <c r="N43" s="32">
        <v>92</v>
      </c>
      <c r="O43" s="45">
        <v>3861698</v>
      </c>
      <c r="P43" s="50">
        <f t="shared" ref="P43:P61" si="72">R43+T43</f>
        <v>396</v>
      </c>
      <c r="Q43" s="24">
        <f t="shared" ref="Q43:Q61" si="73">S43+U43</f>
        <v>18748351</v>
      </c>
      <c r="R43" s="24">
        <v>321</v>
      </c>
      <c r="S43" s="24">
        <v>15818261</v>
      </c>
      <c r="T43" s="24">
        <v>75</v>
      </c>
      <c r="U43" s="25">
        <v>2930090</v>
      </c>
      <c r="V43" s="44">
        <f t="shared" ref="V43:V61" si="74">X43+Z43</f>
        <v>303</v>
      </c>
      <c r="W43" s="32">
        <f t="shared" ref="W43:W61" si="75">Y43+AA43</f>
        <v>17012404</v>
      </c>
      <c r="X43" s="32">
        <v>237</v>
      </c>
      <c r="Y43" s="32">
        <v>12882277</v>
      </c>
      <c r="Z43" s="32">
        <v>66</v>
      </c>
      <c r="AA43" s="45">
        <v>4130127</v>
      </c>
      <c r="AB43" s="50">
        <f t="shared" ref="AB43:AB61" si="76">AD43+AF43</f>
        <v>343</v>
      </c>
      <c r="AC43" s="24">
        <f t="shared" ref="AC43:AC61" si="77">AE43+AG43</f>
        <v>16989860</v>
      </c>
      <c r="AD43" s="24">
        <v>242</v>
      </c>
      <c r="AE43" s="24">
        <v>13968445</v>
      </c>
      <c r="AF43" s="24">
        <v>101</v>
      </c>
      <c r="AG43" s="25">
        <v>3021415</v>
      </c>
      <c r="AH43" s="44">
        <f t="shared" ref="AH43:AH61" si="78">AJ43+AL43</f>
        <v>345</v>
      </c>
      <c r="AI43" s="32">
        <f t="shared" ref="AI43:AI61" si="79">AK43+AM43</f>
        <v>17853737</v>
      </c>
      <c r="AJ43" s="32">
        <v>266</v>
      </c>
      <c r="AK43" s="32">
        <v>14743235</v>
      </c>
      <c r="AL43" s="32">
        <v>79</v>
      </c>
      <c r="AM43" s="45">
        <v>3110502</v>
      </c>
      <c r="AN43" s="50">
        <f t="shared" ref="AN43:AO61" si="80">AP43+AR43</f>
        <v>351</v>
      </c>
      <c r="AO43" s="24">
        <f t="shared" si="80"/>
        <v>17043996</v>
      </c>
      <c r="AP43" s="24">
        <v>273</v>
      </c>
      <c r="AQ43" s="24">
        <v>13877121</v>
      </c>
      <c r="AR43" s="24">
        <v>78</v>
      </c>
      <c r="AS43" s="25">
        <v>3166875</v>
      </c>
    </row>
    <row r="44" spans="1:45" ht="33">
      <c r="A44" s="99"/>
      <c r="B44" s="98"/>
      <c r="C44" s="38" t="s">
        <v>94</v>
      </c>
      <c r="D44" s="80">
        <f t="shared" si="68"/>
        <v>21</v>
      </c>
      <c r="E44" s="81">
        <f t="shared" si="69"/>
        <v>2116297</v>
      </c>
      <c r="F44" s="81">
        <v>21</v>
      </c>
      <c r="G44" s="81">
        <v>2116297</v>
      </c>
      <c r="H44" s="81">
        <v>0</v>
      </c>
      <c r="I44" s="82">
        <v>0</v>
      </c>
      <c r="J44" s="44">
        <f t="shared" si="70"/>
        <v>23</v>
      </c>
      <c r="K44" s="32">
        <f t="shared" si="71"/>
        <v>2211438</v>
      </c>
      <c r="L44" s="32">
        <v>23</v>
      </c>
      <c r="M44" s="32">
        <v>2211438</v>
      </c>
      <c r="N44" s="32">
        <v>0</v>
      </c>
      <c r="O44" s="45">
        <v>0</v>
      </c>
      <c r="P44" s="50">
        <f t="shared" si="72"/>
        <v>35</v>
      </c>
      <c r="Q44" s="24">
        <f t="shared" si="73"/>
        <v>2460389</v>
      </c>
      <c r="R44" s="24">
        <v>34</v>
      </c>
      <c r="S44" s="24">
        <v>2434225</v>
      </c>
      <c r="T44" s="24">
        <v>1</v>
      </c>
      <c r="U44" s="25">
        <v>26164</v>
      </c>
      <c r="V44" s="44">
        <f t="shared" si="74"/>
        <v>15</v>
      </c>
      <c r="W44" s="32">
        <f t="shared" si="75"/>
        <v>623344</v>
      </c>
      <c r="X44" s="32">
        <v>14</v>
      </c>
      <c r="Y44" s="32">
        <v>561418</v>
      </c>
      <c r="Z44" s="32">
        <v>1</v>
      </c>
      <c r="AA44" s="45">
        <v>61926</v>
      </c>
      <c r="AB44" s="50">
        <f t="shared" si="76"/>
        <v>25</v>
      </c>
      <c r="AC44" s="24">
        <f t="shared" si="77"/>
        <v>1206150</v>
      </c>
      <c r="AD44" s="24">
        <v>23</v>
      </c>
      <c r="AE44" s="24">
        <v>1176166</v>
      </c>
      <c r="AF44" s="24">
        <v>2</v>
      </c>
      <c r="AG44" s="25">
        <v>29984</v>
      </c>
      <c r="AH44" s="44">
        <f t="shared" si="78"/>
        <v>17</v>
      </c>
      <c r="AI44" s="32">
        <f t="shared" si="79"/>
        <v>1065635</v>
      </c>
      <c r="AJ44" s="32">
        <v>17</v>
      </c>
      <c r="AK44" s="32">
        <v>1065635</v>
      </c>
      <c r="AL44" s="32">
        <v>0</v>
      </c>
      <c r="AM44" s="45">
        <v>0</v>
      </c>
      <c r="AN44" s="50">
        <f t="shared" si="80"/>
        <v>24</v>
      </c>
      <c r="AO44" s="24">
        <f t="shared" si="80"/>
        <v>1170479</v>
      </c>
      <c r="AP44" s="24">
        <v>23</v>
      </c>
      <c r="AQ44" s="24">
        <v>1148986</v>
      </c>
      <c r="AR44" s="24">
        <v>1</v>
      </c>
      <c r="AS44" s="25">
        <v>21493</v>
      </c>
    </row>
    <row r="45" spans="1:45" ht="22.15" customHeight="1">
      <c r="A45" s="99"/>
      <c r="B45" s="98"/>
      <c r="C45" s="38" t="s">
        <v>24</v>
      </c>
      <c r="D45" s="80">
        <f t="shared" si="68"/>
        <v>8654</v>
      </c>
      <c r="E45" s="81">
        <f t="shared" si="69"/>
        <v>450017608</v>
      </c>
      <c r="F45" s="81">
        <v>6213</v>
      </c>
      <c r="G45" s="81">
        <v>360358804</v>
      </c>
      <c r="H45" s="81">
        <v>2441</v>
      </c>
      <c r="I45" s="82">
        <v>89658804</v>
      </c>
      <c r="J45" s="44">
        <f t="shared" si="70"/>
        <v>9246</v>
      </c>
      <c r="K45" s="32">
        <f t="shared" si="71"/>
        <v>486340977</v>
      </c>
      <c r="L45" s="32">
        <v>6537</v>
      </c>
      <c r="M45" s="32">
        <v>382850288</v>
      </c>
      <c r="N45" s="32">
        <v>2709</v>
      </c>
      <c r="O45" s="45">
        <v>103490689</v>
      </c>
      <c r="P45" s="50">
        <f t="shared" si="72"/>
        <v>9048</v>
      </c>
      <c r="Q45" s="24">
        <f t="shared" si="73"/>
        <v>473847224</v>
      </c>
      <c r="R45" s="24">
        <v>6424</v>
      </c>
      <c r="S45" s="24">
        <v>370706856</v>
      </c>
      <c r="T45" s="24">
        <v>2624</v>
      </c>
      <c r="U45" s="25">
        <v>103140368</v>
      </c>
      <c r="V45" s="44">
        <f t="shared" si="74"/>
        <v>9071</v>
      </c>
      <c r="W45" s="32">
        <f t="shared" si="75"/>
        <v>434495198</v>
      </c>
      <c r="X45" s="32">
        <v>6472</v>
      </c>
      <c r="Y45" s="32">
        <v>333941698</v>
      </c>
      <c r="Z45" s="32">
        <v>2599</v>
      </c>
      <c r="AA45" s="45">
        <v>100553500</v>
      </c>
      <c r="AB45" s="50">
        <f t="shared" si="76"/>
        <v>9252</v>
      </c>
      <c r="AC45" s="24">
        <f t="shared" si="77"/>
        <v>469205167</v>
      </c>
      <c r="AD45" s="24">
        <v>6661</v>
      </c>
      <c r="AE45" s="24">
        <v>361803007</v>
      </c>
      <c r="AF45" s="24">
        <v>2591</v>
      </c>
      <c r="AG45" s="25">
        <v>107402160</v>
      </c>
      <c r="AH45" s="44">
        <f t="shared" si="78"/>
        <v>9343</v>
      </c>
      <c r="AI45" s="32">
        <f t="shared" si="79"/>
        <v>439916055</v>
      </c>
      <c r="AJ45" s="32">
        <v>6815</v>
      </c>
      <c r="AK45" s="32">
        <v>343294512</v>
      </c>
      <c r="AL45" s="32">
        <v>2528</v>
      </c>
      <c r="AM45" s="45">
        <v>96621543</v>
      </c>
      <c r="AN45" s="50">
        <f t="shared" si="80"/>
        <v>10277</v>
      </c>
      <c r="AO45" s="24">
        <f t="shared" si="80"/>
        <v>536654965</v>
      </c>
      <c r="AP45" s="24">
        <v>7600</v>
      </c>
      <c r="AQ45" s="24">
        <v>421442301</v>
      </c>
      <c r="AR45" s="24">
        <v>2677</v>
      </c>
      <c r="AS45" s="25">
        <v>115212664</v>
      </c>
    </row>
    <row r="46" spans="1:45" ht="33">
      <c r="A46" s="99"/>
      <c r="B46" s="98"/>
      <c r="C46" s="38" t="s">
        <v>95</v>
      </c>
      <c r="D46" s="80">
        <f t="shared" si="68"/>
        <v>73</v>
      </c>
      <c r="E46" s="81">
        <f t="shared" si="69"/>
        <v>7215636</v>
      </c>
      <c r="F46" s="81">
        <v>69</v>
      </c>
      <c r="G46" s="81">
        <v>7132132</v>
      </c>
      <c r="H46" s="81">
        <v>4</v>
      </c>
      <c r="I46" s="82">
        <v>83504</v>
      </c>
      <c r="J46" s="44">
        <f t="shared" si="70"/>
        <v>67</v>
      </c>
      <c r="K46" s="32">
        <f t="shared" si="71"/>
        <v>2683459</v>
      </c>
      <c r="L46" s="32">
        <v>57</v>
      </c>
      <c r="M46" s="32">
        <v>2506411</v>
      </c>
      <c r="N46" s="32">
        <v>10</v>
      </c>
      <c r="O46" s="45">
        <v>177048</v>
      </c>
      <c r="P46" s="50">
        <f t="shared" si="72"/>
        <v>88</v>
      </c>
      <c r="Q46" s="24">
        <f t="shared" si="73"/>
        <v>7344608</v>
      </c>
      <c r="R46" s="24">
        <v>78</v>
      </c>
      <c r="S46" s="24">
        <v>7023044</v>
      </c>
      <c r="T46" s="24">
        <v>10</v>
      </c>
      <c r="U46" s="25">
        <v>321564</v>
      </c>
      <c r="V46" s="44">
        <f t="shared" si="74"/>
        <v>71</v>
      </c>
      <c r="W46" s="32">
        <f t="shared" si="75"/>
        <v>6925346</v>
      </c>
      <c r="X46" s="32">
        <v>67</v>
      </c>
      <c r="Y46" s="32">
        <v>6822001</v>
      </c>
      <c r="Z46" s="32">
        <v>4</v>
      </c>
      <c r="AA46" s="45">
        <v>103345</v>
      </c>
      <c r="AB46" s="50">
        <f t="shared" si="76"/>
        <v>73</v>
      </c>
      <c r="AC46" s="24">
        <f t="shared" si="77"/>
        <v>3945231</v>
      </c>
      <c r="AD46" s="24">
        <v>66</v>
      </c>
      <c r="AE46" s="24">
        <v>3790693</v>
      </c>
      <c r="AF46" s="24">
        <v>7</v>
      </c>
      <c r="AG46" s="25">
        <v>154538</v>
      </c>
      <c r="AH46" s="44">
        <f t="shared" si="78"/>
        <v>77</v>
      </c>
      <c r="AI46" s="32">
        <f t="shared" si="79"/>
        <v>9653611</v>
      </c>
      <c r="AJ46" s="32">
        <v>68</v>
      </c>
      <c r="AK46" s="32">
        <v>9407691</v>
      </c>
      <c r="AL46" s="32">
        <v>9</v>
      </c>
      <c r="AM46" s="45">
        <v>245920</v>
      </c>
      <c r="AN46" s="50">
        <f t="shared" si="80"/>
        <v>60</v>
      </c>
      <c r="AO46" s="24">
        <f t="shared" si="80"/>
        <v>3964982</v>
      </c>
      <c r="AP46" s="24">
        <v>56</v>
      </c>
      <c r="AQ46" s="24">
        <v>3769680</v>
      </c>
      <c r="AR46" s="24">
        <v>4</v>
      </c>
      <c r="AS46" s="25">
        <v>195302</v>
      </c>
    </row>
    <row r="47" spans="1:45" ht="33">
      <c r="A47" s="99"/>
      <c r="B47" s="98"/>
      <c r="C47" s="38" t="s">
        <v>96</v>
      </c>
      <c r="D47" s="80">
        <f t="shared" si="68"/>
        <v>262</v>
      </c>
      <c r="E47" s="81">
        <f t="shared" si="69"/>
        <v>17094587</v>
      </c>
      <c r="F47" s="81">
        <v>198</v>
      </c>
      <c r="G47" s="81">
        <v>12883964</v>
      </c>
      <c r="H47" s="81">
        <v>64</v>
      </c>
      <c r="I47" s="82">
        <v>4210623</v>
      </c>
      <c r="J47" s="44">
        <f t="shared" si="70"/>
        <v>259</v>
      </c>
      <c r="K47" s="32">
        <f t="shared" si="71"/>
        <v>12085371</v>
      </c>
      <c r="L47" s="32">
        <v>175</v>
      </c>
      <c r="M47" s="32">
        <v>9066688</v>
      </c>
      <c r="N47" s="32">
        <v>84</v>
      </c>
      <c r="O47" s="45">
        <v>3018683</v>
      </c>
      <c r="P47" s="50">
        <f t="shared" si="72"/>
        <v>273</v>
      </c>
      <c r="Q47" s="24">
        <f t="shared" si="73"/>
        <v>13712174</v>
      </c>
      <c r="R47" s="24">
        <v>199</v>
      </c>
      <c r="S47" s="24">
        <v>10293764</v>
      </c>
      <c r="T47" s="24">
        <v>74</v>
      </c>
      <c r="U47" s="25">
        <v>3418410</v>
      </c>
      <c r="V47" s="44">
        <f t="shared" si="74"/>
        <v>246</v>
      </c>
      <c r="W47" s="32">
        <f t="shared" si="75"/>
        <v>9881128</v>
      </c>
      <c r="X47" s="32">
        <v>171</v>
      </c>
      <c r="Y47" s="32">
        <v>8003769</v>
      </c>
      <c r="Z47" s="32">
        <v>75</v>
      </c>
      <c r="AA47" s="45">
        <v>1877359</v>
      </c>
      <c r="AB47" s="50">
        <f t="shared" si="76"/>
        <v>270</v>
      </c>
      <c r="AC47" s="24">
        <f t="shared" si="77"/>
        <v>13503611</v>
      </c>
      <c r="AD47" s="24">
        <v>183</v>
      </c>
      <c r="AE47" s="24">
        <v>10992190</v>
      </c>
      <c r="AF47" s="24">
        <v>87</v>
      </c>
      <c r="AG47" s="25">
        <v>2511421</v>
      </c>
      <c r="AH47" s="44">
        <f t="shared" si="78"/>
        <v>272</v>
      </c>
      <c r="AI47" s="32">
        <f t="shared" si="79"/>
        <v>13218279</v>
      </c>
      <c r="AJ47" s="32">
        <v>202</v>
      </c>
      <c r="AK47" s="32">
        <v>10375810</v>
      </c>
      <c r="AL47" s="32">
        <v>70</v>
      </c>
      <c r="AM47" s="45">
        <v>2842469</v>
      </c>
      <c r="AN47" s="50">
        <f t="shared" si="80"/>
        <v>287</v>
      </c>
      <c r="AO47" s="24">
        <f t="shared" si="80"/>
        <v>17255058</v>
      </c>
      <c r="AP47" s="24">
        <v>213</v>
      </c>
      <c r="AQ47" s="24">
        <v>13204706</v>
      </c>
      <c r="AR47" s="24">
        <v>74</v>
      </c>
      <c r="AS47" s="25">
        <v>4050352</v>
      </c>
    </row>
    <row r="48" spans="1:45" ht="22.15" customHeight="1">
      <c r="A48" s="99"/>
      <c r="B48" s="98"/>
      <c r="C48" s="38" t="s">
        <v>97</v>
      </c>
      <c r="D48" s="80">
        <f t="shared" si="68"/>
        <v>4561</v>
      </c>
      <c r="E48" s="81">
        <f t="shared" si="69"/>
        <v>218852892</v>
      </c>
      <c r="F48" s="81">
        <v>4119</v>
      </c>
      <c r="G48" s="81">
        <v>204164108</v>
      </c>
      <c r="H48" s="81">
        <v>442</v>
      </c>
      <c r="I48" s="82">
        <v>14688784</v>
      </c>
      <c r="J48" s="44">
        <f t="shared" si="70"/>
        <v>5089</v>
      </c>
      <c r="K48" s="32">
        <f t="shared" si="71"/>
        <v>227139276</v>
      </c>
      <c r="L48" s="32">
        <v>4578</v>
      </c>
      <c r="M48" s="32">
        <v>211714173</v>
      </c>
      <c r="N48" s="32">
        <v>511</v>
      </c>
      <c r="O48" s="45">
        <v>15425103</v>
      </c>
      <c r="P48" s="50">
        <f t="shared" si="72"/>
        <v>4731</v>
      </c>
      <c r="Q48" s="24">
        <f t="shared" si="73"/>
        <v>223479137</v>
      </c>
      <c r="R48" s="24">
        <v>4210</v>
      </c>
      <c r="S48" s="24">
        <v>203366922</v>
      </c>
      <c r="T48" s="24">
        <v>521</v>
      </c>
      <c r="U48" s="25">
        <v>20112215</v>
      </c>
      <c r="V48" s="44">
        <f t="shared" si="74"/>
        <v>4842</v>
      </c>
      <c r="W48" s="32">
        <f t="shared" si="75"/>
        <v>213638688</v>
      </c>
      <c r="X48" s="32">
        <v>4330</v>
      </c>
      <c r="Y48" s="32">
        <v>197038578</v>
      </c>
      <c r="Z48" s="32">
        <v>512</v>
      </c>
      <c r="AA48" s="45">
        <v>16600110</v>
      </c>
      <c r="AB48" s="50">
        <f t="shared" si="76"/>
        <v>5159</v>
      </c>
      <c r="AC48" s="24">
        <f t="shared" si="77"/>
        <v>225920942</v>
      </c>
      <c r="AD48" s="24">
        <v>4674</v>
      </c>
      <c r="AE48" s="24">
        <v>210710275</v>
      </c>
      <c r="AF48" s="24">
        <v>485</v>
      </c>
      <c r="AG48" s="25">
        <v>15210667</v>
      </c>
      <c r="AH48" s="44">
        <f t="shared" si="78"/>
        <v>4952</v>
      </c>
      <c r="AI48" s="32">
        <f t="shared" si="79"/>
        <v>214773726</v>
      </c>
      <c r="AJ48" s="32">
        <v>4464</v>
      </c>
      <c r="AK48" s="32">
        <v>197257761</v>
      </c>
      <c r="AL48" s="32">
        <v>488</v>
      </c>
      <c r="AM48" s="45">
        <v>17515965</v>
      </c>
      <c r="AN48" s="50">
        <f t="shared" si="80"/>
        <v>4976</v>
      </c>
      <c r="AO48" s="24">
        <f t="shared" si="80"/>
        <v>264063729</v>
      </c>
      <c r="AP48" s="24">
        <v>4466</v>
      </c>
      <c r="AQ48" s="24">
        <v>245234305</v>
      </c>
      <c r="AR48" s="24">
        <v>510</v>
      </c>
      <c r="AS48" s="25">
        <v>18829424</v>
      </c>
    </row>
    <row r="49" spans="1:45" ht="22.15" customHeight="1">
      <c r="A49" s="99"/>
      <c r="B49" s="98"/>
      <c r="C49" s="38" t="s">
        <v>98</v>
      </c>
      <c r="D49" s="80">
        <f t="shared" si="68"/>
        <v>5147</v>
      </c>
      <c r="E49" s="81">
        <f t="shared" si="69"/>
        <v>217903078</v>
      </c>
      <c r="F49" s="81">
        <v>3200</v>
      </c>
      <c r="G49" s="81">
        <v>154422884</v>
      </c>
      <c r="H49" s="81">
        <v>1947</v>
      </c>
      <c r="I49" s="82">
        <v>63480194</v>
      </c>
      <c r="J49" s="44">
        <f t="shared" si="70"/>
        <v>5785</v>
      </c>
      <c r="K49" s="32">
        <f t="shared" si="71"/>
        <v>247865689</v>
      </c>
      <c r="L49" s="32">
        <v>3486</v>
      </c>
      <c r="M49" s="32">
        <v>166743884</v>
      </c>
      <c r="N49" s="32">
        <v>2299</v>
      </c>
      <c r="O49" s="45">
        <v>81121805</v>
      </c>
      <c r="P49" s="50">
        <f t="shared" si="72"/>
        <v>5695</v>
      </c>
      <c r="Q49" s="24">
        <f t="shared" si="73"/>
        <v>246024571</v>
      </c>
      <c r="R49" s="24">
        <v>3592</v>
      </c>
      <c r="S49" s="24">
        <v>170620430</v>
      </c>
      <c r="T49" s="24">
        <v>2103</v>
      </c>
      <c r="U49" s="25">
        <v>75404141</v>
      </c>
      <c r="V49" s="44">
        <f t="shared" si="74"/>
        <v>5396</v>
      </c>
      <c r="W49" s="32">
        <f t="shared" si="75"/>
        <v>238765331</v>
      </c>
      <c r="X49" s="32">
        <v>3299</v>
      </c>
      <c r="Y49" s="32">
        <v>166811229</v>
      </c>
      <c r="Z49" s="32">
        <v>2097</v>
      </c>
      <c r="AA49" s="45">
        <v>71954102</v>
      </c>
      <c r="AB49" s="50">
        <f t="shared" si="76"/>
        <v>5373</v>
      </c>
      <c r="AC49" s="24">
        <f t="shared" si="77"/>
        <v>215076111</v>
      </c>
      <c r="AD49" s="24">
        <v>3449</v>
      </c>
      <c r="AE49" s="24">
        <v>150419892</v>
      </c>
      <c r="AF49" s="24">
        <v>1924</v>
      </c>
      <c r="AG49" s="25">
        <v>64656219</v>
      </c>
      <c r="AH49" s="44">
        <f t="shared" si="78"/>
        <v>5068</v>
      </c>
      <c r="AI49" s="32">
        <f t="shared" si="79"/>
        <v>210196636</v>
      </c>
      <c r="AJ49" s="32">
        <v>3268</v>
      </c>
      <c r="AK49" s="32">
        <v>145750709</v>
      </c>
      <c r="AL49" s="32">
        <v>1800</v>
      </c>
      <c r="AM49" s="45">
        <v>64445927</v>
      </c>
      <c r="AN49" s="50">
        <f t="shared" si="80"/>
        <v>5023</v>
      </c>
      <c r="AO49" s="24">
        <f t="shared" si="80"/>
        <v>245147769</v>
      </c>
      <c r="AP49" s="24">
        <v>3346</v>
      </c>
      <c r="AQ49" s="24">
        <v>174723075</v>
      </c>
      <c r="AR49" s="24">
        <v>1677</v>
      </c>
      <c r="AS49" s="25">
        <v>70424694</v>
      </c>
    </row>
    <row r="50" spans="1:45" ht="22.15" customHeight="1">
      <c r="A50" s="99"/>
      <c r="B50" s="98"/>
      <c r="C50" s="38" t="s">
        <v>99</v>
      </c>
      <c r="D50" s="80">
        <f t="shared" si="68"/>
        <v>1853</v>
      </c>
      <c r="E50" s="81">
        <f t="shared" si="69"/>
        <v>97944403</v>
      </c>
      <c r="F50" s="81">
        <v>1601</v>
      </c>
      <c r="G50" s="81">
        <v>87866902</v>
      </c>
      <c r="H50" s="81">
        <v>252</v>
      </c>
      <c r="I50" s="82">
        <v>10077501</v>
      </c>
      <c r="J50" s="44">
        <f t="shared" si="70"/>
        <v>1979</v>
      </c>
      <c r="K50" s="32">
        <f t="shared" si="71"/>
        <v>102365518</v>
      </c>
      <c r="L50" s="32">
        <v>1710</v>
      </c>
      <c r="M50" s="32">
        <v>90452311</v>
      </c>
      <c r="N50" s="32">
        <v>269</v>
      </c>
      <c r="O50" s="45">
        <v>11913207</v>
      </c>
      <c r="P50" s="50">
        <f t="shared" si="72"/>
        <v>1727</v>
      </c>
      <c r="Q50" s="24">
        <f t="shared" si="73"/>
        <v>83421881</v>
      </c>
      <c r="R50" s="24">
        <v>1477</v>
      </c>
      <c r="S50" s="24">
        <v>73503416</v>
      </c>
      <c r="T50" s="24">
        <v>250</v>
      </c>
      <c r="U50" s="25">
        <v>9918465</v>
      </c>
      <c r="V50" s="44">
        <f t="shared" si="74"/>
        <v>1705</v>
      </c>
      <c r="W50" s="32">
        <f t="shared" si="75"/>
        <v>79531899</v>
      </c>
      <c r="X50" s="32">
        <v>1480</v>
      </c>
      <c r="Y50" s="32">
        <v>71309144</v>
      </c>
      <c r="Z50" s="32">
        <v>225</v>
      </c>
      <c r="AA50" s="45">
        <v>8222755</v>
      </c>
      <c r="AB50" s="50">
        <f t="shared" si="76"/>
        <v>1879</v>
      </c>
      <c r="AC50" s="24">
        <f t="shared" si="77"/>
        <v>87025448</v>
      </c>
      <c r="AD50" s="24">
        <v>1615</v>
      </c>
      <c r="AE50" s="24">
        <v>79092182</v>
      </c>
      <c r="AF50" s="24">
        <v>264</v>
      </c>
      <c r="AG50" s="25">
        <v>7933266</v>
      </c>
      <c r="AH50" s="44">
        <f t="shared" si="78"/>
        <v>1792</v>
      </c>
      <c r="AI50" s="32">
        <f t="shared" si="79"/>
        <v>78705180</v>
      </c>
      <c r="AJ50" s="32">
        <v>1548</v>
      </c>
      <c r="AK50" s="32">
        <v>70022491</v>
      </c>
      <c r="AL50" s="32">
        <v>244</v>
      </c>
      <c r="AM50" s="45">
        <v>8682689</v>
      </c>
      <c r="AN50" s="50">
        <f t="shared" si="80"/>
        <v>1762</v>
      </c>
      <c r="AO50" s="24">
        <f t="shared" si="80"/>
        <v>95967881</v>
      </c>
      <c r="AP50" s="24">
        <v>1555</v>
      </c>
      <c r="AQ50" s="24">
        <v>87597291</v>
      </c>
      <c r="AR50" s="24">
        <v>207</v>
      </c>
      <c r="AS50" s="25">
        <v>8370590</v>
      </c>
    </row>
    <row r="51" spans="1:45" ht="22.15" customHeight="1">
      <c r="A51" s="99"/>
      <c r="B51" s="98"/>
      <c r="C51" s="38" t="s">
        <v>100</v>
      </c>
      <c r="D51" s="80">
        <f t="shared" si="68"/>
        <v>2154</v>
      </c>
      <c r="E51" s="81">
        <f t="shared" si="69"/>
        <v>88601340</v>
      </c>
      <c r="F51" s="81">
        <v>1133</v>
      </c>
      <c r="G51" s="81">
        <v>54375796</v>
      </c>
      <c r="H51" s="81">
        <v>1021</v>
      </c>
      <c r="I51" s="82">
        <v>34225544</v>
      </c>
      <c r="J51" s="44">
        <f t="shared" si="70"/>
        <v>2301</v>
      </c>
      <c r="K51" s="32">
        <f t="shared" si="71"/>
        <v>96377157</v>
      </c>
      <c r="L51" s="32">
        <v>1177</v>
      </c>
      <c r="M51" s="32">
        <v>53331319</v>
      </c>
      <c r="N51" s="32">
        <v>1124</v>
      </c>
      <c r="O51" s="45">
        <v>43045838</v>
      </c>
      <c r="P51" s="50">
        <f t="shared" si="72"/>
        <v>2102</v>
      </c>
      <c r="Q51" s="24">
        <f t="shared" si="73"/>
        <v>86256659</v>
      </c>
      <c r="R51" s="24">
        <v>1034</v>
      </c>
      <c r="S51" s="24">
        <v>49912313</v>
      </c>
      <c r="T51" s="24">
        <v>1068</v>
      </c>
      <c r="U51" s="25">
        <v>36344346</v>
      </c>
      <c r="V51" s="44">
        <f t="shared" si="74"/>
        <v>1917</v>
      </c>
      <c r="W51" s="32">
        <f t="shared" si="75"/>
        <v>69632080</v>
      </c>
      <c r="X51" s="32">
        <v>1009</v>
      </c>
      <c r="Y51" s="32">
        <v>40132824</v>
      </c>
      <c r="Z51" s="32">
        <v>908</v>
      </c>
      <c r="AA51" s="45">
        <v>29499256</v>
      </c>
      <c r="AB51" s="50">
        <f t="shared" si="76"/>
        <v>1919</v>
      </c>
      <c r="AC51" s="24">
        <f t="shared" si="77"/>
        <v>68108895</v>
      </c>
      <c r="AD51" s="24">
        <v>999</v>
      </c>
      <c r="AE51" s="24">
        <v>39688338</v>
      </c>
      <c r="AF51" s="24">
        <v>920</v>
      </c>
      <c r="AG51" s="25">
        <v>28420557</v>
      </c>
      <c r="AH51" s="44">
        <f t="shared" si="78"/>
        <v>1609</v>
      </c>
      <c r="AI51" s="32">
        <f t="shared" si="79"/>
        <v>61561507</v>
      </c>
      <c r="AJ51" s="32">
        <v>844</v>
      </c>
      <c r="AK51" s="32">
        <v>33727582</v>
      </c>
      <c r="AL51" s="32">
        <v>765</v>
      </c>
      <c r="AM51" s="45">
        <v>27833925</v>
      </c>
      <c r="AN51" s="50">
        <f t="shared" si="80"/>
        <v>1593</v>
      </c>
      <c r="AO51" s="24">
        <f t="shared" si="80"/>
        <v>71070587</v>
      </c>
      <c r="AP51" s="24">
        <v>845</v>
      </c>
      <c r="AQ51" s="24">
        <v>38922283</v>
      </c>
      <c r="AR51" s="24">
        <v>748</v>
      </c>
      <c r="AS51" s="25">
        <v>32148304</v>
      </c>
    </row>
    <row r="52" spans="1:45" ht="33">
      <c r="A52" s="99"/>
      <c r="B52" s="98"/>
      <c r="C52" s="38" t="s">
        <v>126</v>
      </c>
      <c r="D52" s="80">
        <f t="shared" si="68"/>
        <v>566</v>
      </c>
      <c r="E52" s="81">
        <f t="shared" si="69"/>
        <v>21791697</v>
      </c>
      <c r="F52" s="81">
        <v>379</v>
      </c>
      <c r="G52" s="81">
        <v>15319538</v>
      </c>
      <c r="H52" s="81">
        <v>187</v>
      </c>
      <c r="I52" s="82">
        <v>6472159</v>
      </c>
      <c r="J52" s="44">
        <f t="shared" si="70"/>
        <v>552</v>
      </c>
      <c r="K52" s="32">
        <f t="shared" si="71"/>
        <v>19575766</v>
      </c>
      <c r="L52" s="32">
        <v>358</v>
      </c>
      <c r="M52" s="32">
        <v>13124879</v>
      </c>
      <c r="N52" s="32">
        <v>194</v>
      </c>
      <c r="O52" s="45">
        <v>6450887</v>
      </c>
      <c r="P52" s="50">
        <f t="shared" si="72"/>
        <v>506</v>
      </c>
      <c r="Q52" s="24">
        <f t="shared" si="73"/>
        <v>19894784</v>
      </c>
      <c r="R52" s="24">
        <v>317</v>
      </c>
      <c r="S52" s="24">
        <v>13420591</v>
      </c>
      <c r="T52" s="24">
        <v>189</v>
      </c>
      <c r="U52" s="25">
        <v>6474193</v>
      </c>
      <c r="V52" s="44">
        <f t="shared" si="74"/>
        <v>490</v>
      </c>
      <c r="W52" s="32">
        <f t="shared" si="75"/>
        <v>23612517</v>
      </c>
      <c r="X52" s="32">
        <v>301</v>
      </c>
      <c r="Y52" s="32">
        <v>16246649</v>
      </c>
      <c r="Z52" s="32">
        <v>189</v>
      </c>
      <c r="AA52" s="45">
        <v>7365868</v>
      </c>
      <c r="AB52" s="50">
        <f t="shared" si="76"/>
        <v>463</v>
      </c>
      <c r="AC52" s="24">
        <f t="shared" si="77"/>
        <v>14647759</v>
      </c>
      <c r="AD52" s="24">
        <v>294</v>
      </c>
      <c r="AE52" s="24">
        <v>10416781</v>
      </c>
      <c r="AF52" s="24">
        <v>169</v>
      </c>
      <c r="AG52" s="25">
        <v>4230978</v>
      </c>
      <c r="AH52" s="44">
        <f t="shared" si="78"/>
        <v>392</v>
      </c>
      <c r="AI52" s="32">
        <f t="shared" si="79"/>
        <v>12397526</v>
      </c>
      <c r="AJ52" s="32">
        <v>256</v>
      </c>
      <c r="AK52" s="32">
        <v>9294970</v>
      </c>
      <c r="AL52" s="32">
        <v>136</v>
      </c>
      <c r="AM52" s="45">
        <v>3102556</v>
      </c>
      <c r="AN52" s="50">
        <f t="shared" si="80"/>
        <v>376</v>
      </c>
      <c r="AO52" s="24">
        <f t="shared" si="80"/>
        <v>16792648</v>
      </c>
      <c r="AP52" s="24">
        <v>249</v>
      </c>
      <c r="AQ52" s="24">
        <v>11590279</v>
      </c>
      <c r="AR52" s="24">
        <v>127</v>
      </c>
      <c r="AS52" s="25">
        <v>5202369</v>
      </c>
    </row>
    <row r="53" spans="1:45" ht="22.15" customHeight="1">
      <c r="A53" s="99"/>
      <c r="B53" s="98"/>
      <c r="C53" s="38" t="s">
        <v>101</v>
      </c>
      <c r="D53" s="80">
        <f t="shared" si="68"/>
        <v>592</v>
      </c>
      <c r="E53" s="81">
        <f t="shared" si="69"/>
        <v>15335164</v>
      </c>
      <c r="F53" s="81">
        <v>215</v>
      </c>
      <c r="G53" s="81">
        <v>7051195</v>
      </c>
      <c r="H53" s="81">
        <v>377</v>
      </c>
      <c r="I53" s="82">
        <v>8283969</v>
      </c>
      <c r="J53" s="44">
        <f t="shared" si="70"/>
        <v>746</v>
      </c>
      <c r="K53" s="32">
        <f t="shared" si="71"/>
        <v>22242923</v>
      </c>
      <c r="L53" s="32">
        <v>306</v>
      </c>
      <c r="M53" s="32">
        <v>10140077</v>
      </c>
      <c r="N53" s="32">
        <v>440</v>
      </c>
      <c r="O53" s="45">
        <v>12102846</v>
      </c>
      <c r="P53" s="50">
        <f t="shared" si="72"/>
        <v>658</v>
      </c>
      <c r="Q53" s="24">
        <f t="shared" si="73"/>
        <v>21643877</v>
      </c>
      <c r="R53" s="24">
        <v>258</v>
      </c>
      <c r="S53" s="24">
        <v>9098352</v>
      </c>
      <c r="T53" s="24">
        <v>400</v>
      </c>
      <c r="U53" s="25">
        <v>12545525</v>
      </c>
      <c r="V53" s="44">
        <f t="shared" si="74"/>
        <v>683</v>
      </c>
      <c r="W53" s="32">
        <f t="shared" si="75"/>
        <v>18856520</v>
      </c>
      <c r="X53" s="32">
        <v>266</v>
      </c>
      <c r="Y53" s="32">
        <v>8813645</v>
      </c>
      <c r="Z53" s="32">
        <v>417</v>
      </c>
      <c r="AA53" s="45">
        <v>10042875</v>
      </c>
      <c r="AB53" s="50">
        <f t="shared" si="76"/>
        <v>640</v>
      </c>
      <c r="AC53" s="24">
        <f t="shared" si="77"/>
        <v>19551786</v>
      </c>
      <c r="AD53" s="24">
        <v>251</v>
      </c>
      <c r="AE53" s="24">
        <v>8455840</v>
      </c>
      <c r="AF53" s="24">
        <v>389</v>
      </c>
      <c r="AG53" s="25">
        <v>11095946</v>
      </c>
      <c r="AH53" s="44">
        <f t="shared" si="78"/>
        <v>559</v>
      </c>
      <c r="AI53" s="32">
        <f t="shared" si="79"/>
        <v>19180174</v>
      </c>
      <c r="AJ53" s="32">
        <v>216</v>
      </c>
      <c r="AK53" s="32">
        <v>8252560</v>
      </c>
      <c r="AL53" s="32">
        <v>343</v>
      </c>
      <c r="AM53" s="45">
        <v>10927614</v>
      </c>
      <c r="AN53" s="50">
        <f t="shared" si="80"/>
        <v>502</v>
      </c>
      <c r="AO53" s="24">
        <f t="shared" si="80"/>
        <v>22851449</v>
      </c>
      <c r="AP53" s="24">
        <v>193</v>
      </c>
      <c r="AQ53" s="24">
        <v>9577315</v>
      </c>
      <c r="AR53" s="24">
        <v>309</v>
      </c>
      <c r="AS53" s="25">
        <v>13274134</v>
      </c>
    </row>
    <row r="54" spans="1:45" ht="22.15" customHeight="1">
      <c r="A54" s="99"/>
      <c r="B54" s="98"/>
      <c r="C54" s="38" t="s">
        <v>46</v>
      </c>
      <c r="D54" s="80">
        <f t="shared" si="68"/>
        <v>459</v>
      </c>
      <c r="E54" s="81">
        <f t="shared" si="69"/>
        <v>16120416</v>
      </c>
      <c r="F54" s="81">
        <v>275</v>
      </c>
      <c r="G54" s="81">
        <v>10478927</v>
      </c>
      <c r="H54" s="81">
        <v>184</v>
      </c>
      <c r="I54" s="82">
        <v>5641489</v>
      </c>
      <c r="J54" s="44">
        <f t="shared" si="70"/>
        <v>488</v>
      </c>
      <c r="K54" s="32">
        <f t="shared" si="71"/>
        <v>21518687</v>
      </c>
      <c r="L54" s="32">
        <v>290</v>
      </c>
      <c r="M54" s="32">
        <v>13682370</v>
      </c>
      <c r="N54" s="32">
        <v>198</v>
      </c>
      <c r="O54" s="45">
        <v>7836317</v>
      </c>
      <c r="P54" s="50">
        <f t="shared" si="72"/>
        <v>424</v>
      </c>
      <c r="Q54" s="24">
        <f t="shared" si="73"/>
        <v>17259016</v>
      </c>
      <c r="R54" s="24">
        <v>259</v>
      </c>
      <c r="S54" s="24">
        <v>10781696</v>
      </c>
      <c r="T54" s="24">
        <v>165</v>
      </c>
      <c r="U54" s="25">
        <v>6477320</v>
      </c>
      <c r="V54" s="44">
        <f t="shared" si="74"/>
        <v>379</v>
      </c>
      <c r="W54" s="32">
        <f t="shared" si="75"/>
        <v>12351431</v>
      </c>
      <c r="X54" s="32">
        <v>218</v>
      </c>
      <c r="Y54" s="32">
        <v>8033874</v>
      </c>
      <c r="Z54" s="32">
        <v>161</v>
      </c>
      <c r="AA54" s="45">
        <v>4317557</v>
      </c>
      <c r="AB54" s="50">
        <f t="shared" si="76"/>
        <v>377</v>
      </c>
      <c r="AC54" s="24">
        <f t="shared" si="77"/>
        <v>14737580</v>
      </c>
      <c r="AD54" s="24">
        <v>202</v>
      </c>
      <c r="AE54" s="24">
        <v>10523025</v>
      </c>
      <c r="AF54" s="24">
        <v>175</v>
      </c>
      <c r="AG54" s="25">
        <v>4214555</v>
      </c>
      <c r="AH54" s="44">
        <f t="shared" si="78"/>
        <v>371</v>
      </c>
      <c r="AI54" s="32">
        <f t="shared" si="79"/>
        <v>13464646</v>
      </c>
      <c r="AJ54" s="32">
        <v>232</v>
      </c>
      <c r="AK54" s="32">
        <v>9548708</v>
      </c>
      <c r="AL54" s="32">
        <v>139</v>
      </c>
      <c r="AM54" s="45">
        <v>3915938</v>
      </c>
      <c r="AN54" s="50">
        <f t="shared" si="80"/>
        <v>355</v>
      </c>
      <c r="AO54" s="24">
        <f t="shared" si="80"/>
        <v>14603842</v>
      </c>
      <c r="AP54" s="24">
        <v>230</v>
      </c>
      <c r="AQ54" s="24">
        <v>10305686</v>
      </c>
      <c r="AR54" s="24">
        <v>125</v>
      </c>
      <c r="AS54" s="25">
        <v>4298156</v>
      </c>
    </row>
    <row r="55" spans="1:45" ht="33">
      <c r="A55" s="99"/>
      <c r="B55" s="98"/>
      <c r="C55" s="38" t="s">
        <v>102</v>
      </c>
      <c r="D55" s="80">
        <f t="shared" si="68"/>
        <v>908</v>
      </c>
      <c r="E55" s="81">
        <f t="shared" si="69"/>
        <v>39867081</v>
      </c>
      <c r="F55" s="81">
        <v>533</v>
      </c>
      <c r="G55" s="81">
        <v>27033379</v>
      </c>
      <c r="H55" s="81">
        <v>375</v>
      </c>
      <c r="I55" s="82">
        <v>12833702</v>
      </c>
      <c r="J55" s="44">
        <f t="shared" si="70"/>
        <v>930</v>
      </c>
      <c r="K55" s="32">
        <f t="shared" si="71"/>
        <v>42642178</v>
      </c>
      <c r="L55" s="32">
        <v>554</v>
      </c>
      <c r="M55" s="32">
        <v>31852661</v>
      </c>
      <c r="N55" s="32">
        <v>376</v>
      </c>
      <c r="O55" s="45">
        <v>10789517</v>
      </c>
      <c r="P55" s="50">
        <f t="shared" si="72"/>
        <v>902</v>
      </c>
      <c r="Q55" s="24">
        <f t="shared" si="73"/>
        <v>38588238</v>
      </c>
      <c r="R55" s="24">
        <v>522</v>
      </c>
      <c r="S55" s="24">
        <v>27062488</v>
      </c>
      <c r="T55" s="24">
        <v>380</v>
      </c>
      <c r="U55" s="25">
        <v>11525750</v>
      </c>
      <c r="V55" s="44">
        <f t="shared" si="74"/>
        <v>834</v>
      </c>
      <c r="W55" s="32">
        <f t="shared" si="75"/>
        <v>37122603</v>
      </c>
      <c r="X55" s="32">
        <v>503</v>
      </c>
      <c r="Y55" s="32">
        <v>25346656</v>
      </c>
      <c r="Z55" s="32">
        <v>331</v>
      </c>
      <c r="AA55" s="45">
        <v>11775947</v>
      </c>
      <c r="AB55" s="50">
        <f t="shared" si="76"/>
        <v>765</v>
      </c>
      <c r="AC55" s="24">
        <f t="shared" si="77"/>
        <v>29275663</v>
      </c>
      <c r="AD55" s="24">
        <v>461</v>
      </c>
      <c r="AE55" s="24">
        <v>20630387</v>
      </c>
      <c r="AF55" s="24">
        <v>304</v>
      </c>
      <c r="AG55" s="25">
        <v>8645276</v>
      </c>
      <c r="AH55" s="44">
        <f t="shared" si="78"/>
        <v>674</v>
      </c>
      <c r="AI55" s="32">
        <f t="shared" si="79"/>
        <v>27853688</v>
      </c>
      <c r="AJ55" s="32">
        <v>426</v>
      </c>
      <c r="AK55" s="32">
        <v>19562351</v>
      </c>
      <c r="AL55" s="32">
        <v>248</v>
      </c>
      <c r="AM55" s="45">
        <v>8291337</v>
      </c>
      <c r="AN55" s="50">
        <f t="shared" si="80"/>
        <v>721</v>
      </c>
      <c r="AO55" s="24">
        <f t="shared" si="80"/>
        <v>48606818</v>
      </c>
      <c r="AP55" s="24">
        <v>441</v>
      </c>
      <c r="AQ55" s="24">
        <v>35953264</v>
      </c>
      <c r="AR55" s="24">
        <v>280</v>
      </c>
      <c r="AS55" s="25">
        <v>12653554</v>
      </c>
    </row>
    <row r="56" spans="1:45" ht="22.15" customHeight="1">
      <c r="A56" s="99"/>
      <c r="B56" s="98"/>
      <c r="C56" s="38" t="s">
        <v>47</v>
      </c>
      <c r="D56" s="80">
        <f t="shared" si="68"/>
        <v>1885</v>
      </c>
      <c r="E56" s="81">
        <f t="shared" si="69"/>
        <v>83169228</v>
      </c>
      <c r="F56" s="81">
        <v>1219</v>
      </c>
      <c r="G56" s="81">
        <v>61650114</v>
      </c>
      <c r="H56" s="81">
        <v>666</v>
      </c>
      <c r="I56" s="82">
        <v>21519114</v>
      </c>
      <c r="J56" s="44">
        <f t="shared" si="70"/>
        <v>1948</v>
      </c>
      <c r="K56" s="32">
        <f t="shared" si="71"/>
        <v>90322440</v>
      </c>
      <c r="L56" s="32">
        <v>1267</v>
      </c>
      <c r="M56" s="32">
        <v>66877749</v>
      </c>
      <c r="N56" s="32">
        <v>681</v>
      </c>
      <c r="O56" s="45">
        <v>23444691</v>
      </c>
      <c r="P56" s="50">
        <f t="shared" si="72"/>
        <v>1849</v>
      </c>
      <c r="Q56" s="24">
        <f t="shared" si="73"/>
        <v>86928200</v>
      </c>
      <c r="R56" s="24">
        <v>1225</v>
      </c>
      <c r="S56" s="24">
        <v>65285782</v>
      </c>
      <c r="T56" s="24">
        <v>624</v>
      </c>
      <c r="U56" s="25">
        <v>21642418</v>
      </c>
      <c r="V56" s="44">
        <f t="shared" si="74"/>
        <v>1864</v>
      </c>
      <c r="W56" s="32">
        <f t="shared" si="75"/>
        <v>79094310</v>
      </c>
      <c r="X56" s="32">
        <v>1264</v>
      </c>
      <c r="Y56" s="32">
        <v>59796427</v>
      </c>
      <c r="Z56" s="32">
        <v>600</v>
      </c>
      <c r="AA56" s="45">
        <v>19297883</v>
      </c>
      <c r="AB56" s="50">
        <f t="shared" si="76"/>
        <v>1731</v>
      </c>
      <c r="AC56" s="24">
        <f t="shared" si="77"/>
        <v>76175747</v>
      </c>
      <c r="AD56" s="24">
        <v>1160</v>
      </c>
      <c r="AE56" s="24">
        <v>53778659</v>
      </c>
      <c r="AF56" s="24">
        <v>571</v>
      </c>
      <c r="AG56" s="25">
        <v>22397088</v>
      </c>
      <c r="AH56" s="44">
        <f t="shared" si="78"/>
        <v>1530</v>
      </c>
      <c r="AI56" s="32">
        <f t="shared" si="79"/>
        <v>69901838</v>
      </c>
      <c r="AJ56" s="32">
        <v>1050</v>
      </c>
      <c r="AK56" s="32">
        <v>52488289</v>
      </c>
      <c r="AL56" s="32">
        <v>480</v>
      </c>
      <c r="AM56" s="45">
        <v>17413549</v>
      </c>
      <c r="AN56" s="50">
        <f t="shared" si="80"/>
        <v>1423</v>
      </c>
      <c r="AO56" s="24">
        <f t="shared" si="80"/>
        <v>77600357</v>
      </c>
      <c r="AP56" s="24">
        <v>993</v>
      </c>
      <c r="AQ56" s="24">
        <v>56196209</v>
      </c>
      <c r="AR56" s="24">
        <v>430</v>
      </c>
      <c r="AS56" s="25">
        <v>21404148</v>
      </c>
    </row>
    <row r="57" spans="1:45" ht="49.5">
      <c r="A57" s="99"/>
      <c r="B57" s="98"/>
      <c r="C57" s="38" t="s">
        <v>103</v>
      </c>
      <c r="D57" s="80">
        <f t="shared" si="68"/>
        <v>562</v>
      </c>
      <c r="E57" s="81">
        <f t="shared" si="69"/>
        <v>20312123</v>
      </c>
      <c r="F57" s="81">
        <v>298</v>
      </c>
      <c r="G57" s="81">
        <v>12069987</v>
      </c>
      <c r="H57" s="81">
        <v>264</v>
      </c>
      <c r="I57" s="82">
        <v>8242136</v>
      </c>
      <c r="J57" s="44">
        <f t="shared" si="70"/>
        <v>582</v>
      </c>
      <c r="K57" s="32">
        <f t="shared" si="71"/>
        <v>24862226</v>
      </c>
      <c r="L57" s="32">
        <v>337</v>
      </c>
      <c r="M57" s="32">
        <v>17578088</v>
      </c>
      <c r="N57" s="32">
        <v>245</v>
      </c>
      <c r="O57" s="45">
        <v>7284138</v>
      </c>
      <c r="P57" s="50">
        <f t="shared" si="72"/>
        <v>566</v>
      </c>
      <c r="Q57" s="24">
        <f t="shared" si="73"/>
        <v>22854393</v>
      </c>
      <c r="R57" s="24">
        <v>304</v>
      </c>
      <c r="S57" s="24">
        <v>15345161</v>
      </c>
      <c r="T57" s="24">
        <v>262</v>
      </c>
      <c r="U57" s="25">
        <v>7509232</v>
      </c>
      <c r="V57" s="44">
        <f t="shared" si="74"/>
        <v>460</v>
      </c>
      <c r="W57" s="32">
        <f t="shared" si="75"/>
        <v>23197608</v>
      </c>
      <c r="X57" s="32">
        <v>257</v>
      </c>
      <c r="Y57" s="32">
        <v>16549154</v>
      </c>
      <c r="Z57" s="32">
        <v>203</v>
      </c>
      <c r="AA57" s="45">
        <v>6648454</v>
      </c>
      <c r="AB57" s="50">
        <f t="shared" si="76"/>
        <v>537</v>
      </c>
      <c r="AC57" s="24">
        <f t="shared" si="77"/>
        <v>18021666</v>
      </c>
      <c r="AD57" s="24">
        <v>268</v>
      </c>
      <c r="AE57" s="24">
        <v>10031184</v>
      </c>
      <c r="AF57" s="24">
        <v>269</v>
      </c>
      <c r="AG57" s="25">
        <v>7990482</v>
      </c>
      <c r="AH57" s="44">
        <f t="shared" si="78"/>
        <v>479</v>
      </c>
      <c r="AI57" s="32">
        <f t="shared" si="79"/>
        <v>18197569</v>
      </c>
      <c r="AJ57" s="32">
        <v>237</v>
      </c>
      <c r="AK57" s="32">
        <v>10643083</v>
      </c>
      <c r="AL57" s="32">
        <v>242</v>
      </c>
      <c r="AM57" s="45">
        <v>7554486</v>
      </c>
      <c r="AN57" s="50">
        <f t="shared" si="80"/>
        <v>467</v>
      </c>
      <c r="AO57" s="24">
        <f t="shared" si="80"/>
        <v>20908958</v>
      </c>
      <c r="AP57" s="24">
        <v>216</v>
      </c>
      <c r="AQ57" s="24">
        <v>9590697</v>
      </c>
      <c r="AR57" s="24">
        <v>251</v>
      </c>
      <c r="AS57" s="25">
        <v>11318261</v>
      </c>
    </row>
    <row r="58" spans="1:45" ht="22.15" customHeight="1">
      <c r="A58" s="99"/>
      <c r="B58" s="98"/>
      <c r="C58" s="38" t="s">
        <v>104</v>
      </c>
      <c r="D58" s="80">
        <f t="shared" si="68"/>
        <v>643</v>
      </c>
      <c r="E58" s="81">
        <f t="shared" si="69"/>
        <v>18947177</v>
      </c>
      <c r="F58" s="81">
        <v>176</v>
      </c>
      <c r="G58" s="81">
        <v>5645497</v>
      </c>
      <c r="H58" s="81">
        <v>467</v>
      </c>
      <c r="I58" s="82">
        <v>13301680</v>
      </c>
      <c r="J58" s="44">
        <f t="shared" si="70"/>
        <v>768</v>
      </c>
      <c r="K58" s="32">
        <f t="shared" si="71"/>
        <v>28739755</v>
      </c>
      <c r="L58" s="32">
        <v>226</v>
      </c>
      <c r="M58" s="32">
        <v>11664296</v>
      </c>
      <c r="N58" s="32">
        <v>542</v>
      </c>
      <c r="O58" s="45">
        <v>17075459</v>
      </c>
      <c r="P58" s="50">
        <f t="shared" si="72"/>
        <v>735</v>
      </c>
      <c r="Q58" s="24">
        <f t="shared" si="73"/>
        <v>25035231</v>
      </c>
      <c r="R58" s="24">
        <v>256</v>
      </c>
      <c r="S58" s="24">
        <v>10251386</v>
      </c>
      <c r="T58" s="24">
        <v>479</v>
      </c>
      <c r="U58" s="25">
        <v>14783845</v>
      </c>
      <c r="V58" s="44">
        <f t="shared" si="74"/>
        <v>642</v>
      </c>
      <c r="W58" s="32">
        <f t="shared" si="75"/>
        <v>19993748</v>
      </c>
      <c r="X58" s="32">
        <v>209</v>
      </c>
      <c r="Y58" s="32">
        <v>8786910</v>
      </c>
      <c r="Z58" s="32">
        <v>433</v>
      </c>
      <c r="AA58" s="45">
        <v>11206838</v>
      </c>
      <c r="AB58" s="50">
        <f t="shared" si="76"/>
        <v>637</v>
      </c>
      <c r="AC58" s="24">
        <f t="shared" si="77"/>
        <v>22822344</v>
      </c>
      <c r="AD58" s="24">
        <v>208</v>
      </c>
      <c r="AE58" s="24">
        <v>9421271</v>
      </c>
      <c r="AF58" s="24">
        <v>429</v>
      </c>
      <c r="AG58" s="25">
        <v>13401073</v>
      </c>
      <c r="AH58" s="44">
        <f t="shared" si="78"/>
        <v>550</v>
      </c>
      <c r="AI58" s="32">
        <f t="shared" si="79"/>
        <v>23924190</v>
      </c>
      <c r="AJ58" s="32">
        <v>189</v>
      </c>
      <c r="AK58" s="32">
        <v>10765045</v>
      </c>
      <c r="AL58" s="32">
        <v>361</v>
      </c>
      <c r="AM58" s="45">
        <v>13159145</v>
      </c>
      <c r="AN58" s="50">
        <f t="shared" si="80"/>
        <v>509</v>
      </c>
      <c r="AO58" s="24">
        <f t="shared" si="80"/>
        <v>23658847</v>
      </c>
      <c r="AP58" s="24">
        <v>183</v>
      </c>
      <c r="AQ58" s="24">
        <v>8852447</v>
      </c>
      <c r="AR58" s="24">
        <v>326</v>
      </c>
      <c r="AS58" s="25">
        <v>14806400</v>
      </c>
    </row>
    <row r="59" spans="1:45" ht="33">
      <c r="A59" s="99"/>
      <c r="B59" s="98"/>
      <c r="C59" s="38" t="s">
        <v>105</v>
      </c>
      <c r="D59" s="80">
        <f t="shared" si="68"/>
        <v>1580</v>
      </c>
      <c r="E59" s="81">
        <f t="shared" si="69"/>
        <v>56230933</v>
      </c>
      <c r="F59" s="81">
        <v>272</v>
      </c>
      <c r="G59" s="81">
        <v>11780657</v>
      </c>
      <c r="H59" s="81">
        <v>1308</v>
      </c>
      <c r="I59" s="82">
        <v>44450276</v>
      </c>
      <c r="J59" s="44">
        <f t="shared" si="70"/>
        <v>1438</v>
      </c>
      <c r="K59" s="32">
        <f t="shared" si="71"/>
        <v>53168291</v>
      </c>
      <c r="L59" s="32">
        <v>277</v>
      </c>
      <c r="M59" s="32">
        <v>13553762</v>
      </c>
      <c r="N59" s="32">
        <v>1161</v>
      </c>
      <c r="O59" s="45">
        <v>39614529</v>
      </c>
      <c r="P59" s="50">
        <f t="shared" si="72"/>
        <v>1318</v>
      </c>
      <c r="Q59" s="24">
        <f t="shared" si="73"/>
        <v>46641872</v>
      </c>
      <c r="R59" s="24">
        <v>270</v>
      </c>
      <c r="S59" s="24">
        <v>12151786</v>
      </c>
      <c r="T59" s="24">
        <v>1048</v>
      </c>
      <c r="U59" s="25">
        <v>34490086</v>
      </c>
      <c r="V59" s="44">
        <f t="shared" si="74"/>
        <v>1285</v>
      </c>
      <c r="W59" s="32">
        <f t="shared" si="75"/>
        <v>46444273</v>
      </c>
      <c r="X59" s="32">
        <v>249</v>
      </c>
      <c r="Y59" s="32">
        <v>10401433</v>
      </c>
      <c r="Z59" s="32">
        <v>1036</v>
      </c>
      <c r="AA59" s="45">
        <v>36042840</v>
      </c>
      <c r="AB59" s="50">
        <f t="shared" si="76"/>
        <v>1064</v>
      </c>
      <c r="AC59" s="24">
        <f t="shared" si="77"/>
        <v>33173167</v>
      </c>
      <c r="AD59" s="24">
        <v>195</v>
      </c>
      <c r="AE59" s="24">
        <v>6167610</v>
      </c>
      <c r="AF59" s="24">
        <v>869</v>
      </c>
      <c r="AG59" s="25">
        <v>27005557</v>
      </c>
      <c r="AH59" s="44">
        <f t="shared" si="78"/>
        <v>1037</v>
      </c>
      <c r="AI59" s="32">
        <f t="shared" si="79"/>
        <v>33834768</v>
      </c>
      <c r="AJ59" s="32">
        <v>197</v>
      </c>
      <c r="AK59" s="32">
        <v>6873607</v>
      </c>
      <c r="AL59" s="32">
        <v>840</v>
      </c>
      <c r="AM59" s="45">
        <v>26961161</v>
      </c>
      <c r="AN59" s="50">
        <f t="shared" si="80"/>
        <v>989</v>
      </c>
      <c r="AO59" s="24">
        <f t="shared" si="80"/>
        <v>36779660</v>
      </c>
      <c r="AP59" s="24">
        <v>185</v>
      </c>
      <c r="AQ59" s="24">
        <v>7500136</v>
      </c>
      <c r="AR59" s="24">
        <v>804</v>
      </c>
      <c r="AS59" s="25">
        <v>29279524</v>
      </c>
    </row>
    <row r="60" spans="1:45" ht="33">
      <c r="A60" s="99"/>
      <c r="B60" s="98"/>
      <c r="C60" s="38" t="s">
        <v>106</v>
      </c>
      <c r="D60" s="80">
        <f t="shared" si="68"/>
        <v>260</v>
      </c>
      <c r="E60" s="81">
        <f t="shared" si="69"/>
        <v>12554265</v>
      </c>
      <c r="F60" s="81">
        <v>133</v>
      </c>
      <c r="G60" s="81">
        <v>8170383</v>
      </c>
      <c r="H60" s="81">
        <v>127</v>
      </c>
      <c r="I60" s="82">
        <v>4383882</v>
      </c>
      <c r="J60" s="44">
        <f t="shared" si="70"/>
        <v>295</v>
      </c>
      <c r="K60" s="32">
        <f t="shared" si="71"/>
        <v>11370166</v>
      </c>
      <c r="L60" s="32">
        <v>180</v>
      </c>
      <c r="M60" s="32">
        <v>7839296</v>
      </c>
      <c r="N60" s="32">
        <v>115</v>
      </c>
      <c r="O60" s="45">
        <v>3530870</v>
      </c>
      <c r="P60" s="50">
        <f t="shared" si="72"/>
        <v>315</v>
      </c>
      <c r="Q60" s="24">
        <f t="shared" si="73"/>
        <v>13532503</v>
      </c>
      <c r="R60" s="24">
        <v>169</v>
      </c>
      <c r="S60" s="24">
        <v>8047798</v>
      </c>
      <c r="T60" s="24">
        <v>146</v>
      </c>
      <c r="U60" s="25">
        <v>5484705</v>
      </c>
      <c r="V60" s="44">
        <f t="shared" si="74"/>
        <v>234</v>
      </c>
      <c r="W60" s="32">
        <f t="shared" si="75"/>
        <v>10199533</v>
      </c>
      <c r="X60" s="32">
        <v>139</v>
      </c>
      <c r="Y60" s="32">
        <v>5668509</v>
      </c>
      <c r="Z60" s="32">
        <v>95</v>
      </c>
      <c r="AA60" s="45">
        <v>4531024</v>
      </c>
      <c r="AB60" s="50">
        <f t="shared" si="76"/>
        <v>246</v>
      </c>
      <c r="AC60" s="24">
        <f t="shared" si="77"/>
        <v>8327359</v>
      </c>
      <c r="AD60" s="24">
        <v>143</v>
      </c>
      <c r="AE60" s="24">
        <v>5707024</v>
      </c>
      <c r="AF60" s="24">
        <v>103</v>
      </c>
      <c r="AG60" s="25">
        <v>2620335</v>
      </c>
      <c r="AH60" s="44">
        <f t="shared" si="78"/>
        <v>171</v>
      </c>
      <c r="AI60" s="32">
        <f t="shared" si="79"/>
        <v>6538222</v>
      </c>
      <c r="AJ60" s="32">
        <v>80</v>
      </c>
      <c r="AK60" s="32">
        <v>4145643</v>
      </c>
      <c r="AL60" s="32">
        <v>91</v>
      </c>
      <c r="AM60" s="45">
        <v>2392579</v>
      </c>
      <c r="AN60" s="50">
        <f t="shared" si="80"/>
        <v>159</v>
      </c>
      <c r="AO60" s="24">
        <f t="shared" si="80"/>
        <v>7034608</v>
      </c>
      <c r="AP60" s="24">
        <v>84</v>
      </c>
      <c r="AQ60" s="24">
        <v>4395300</v>
      </c>
      <c r="AR60" s="24">
        <v>75</v>
      </c>
      <c r="AS60" s="25">
        <v>2639308</v>
      </c>
    </row>
    <row r="61" spans="1:45" ht="22.15" customHeight="1" thickBot="1">
      <c r="A61" s="100"/>
      <c r="B61" s="101"/>
      <c r="C61" s="39" t="s">
        <v>49</v>
      </c>
      <c r="D61" s="83">
        <f t="shared" si="68"/>
        <v>1158</v>
      </c>
      <c r="E61" s="84">
        <f t="shared" si="69"/>
        <v>47236065</v>
      </c>
      <c r="F61" s="84">
        <v>650</v>
      </c>
      <c r="G61" s="84">
        <v>30953187</v>
      </c>
      <c r="H61" s="84">
        <v>508</v>
      </c>
      <c r="I61" s="85">
        <v>16282878</v>
      </c>
      <c r="J61" s="46">
        <f t="shared" si="70"/>
        <v>1280</v>
      </c>
      <c r="K61" s="33">
        <f t="shared" si="71"/>
        <v>47667966</v>
      </c>
      <c r="L61" s="33">
        <v>695</v>
      </c>
      <c r="M61" s="33">
        <v>31064039</v>
      </c>
      <c r="N61" s="33">
        <v>585</v>
      </c>
      <c r="O61" s="47">
        <v>16603927</v>
      </c>
      <c r="P61" s="51">
        <f t="shared" si="72"/>
        <v>1288</v>
      </c>
      <c r="Q61" s="26">
        <f t="shared" si="73"/>
        <v>51306329</v>
      </c>
      <c r="R61" s="26">
        <v>680</v>
      </c>
      <c r="S61" s="26">
        <v>29568339</v>
      </c>
      <c r="T61" s="26">
        <v>608</v>
      </c>
      <c r="U61" s="27">
        <v>21737990</v>
      </c>
      <c r="V61" s="46">
        <f t="shared" si="74"/>
        <v>1243</v>
      </c>
      <c r="W61" s="33">
        <f t="shared" si="75"/>
        <v>53371732</v>
      </c>
      <c r="X61" s="33">
        <v>656</v>
      </c>
      <c r="Y61" s="33">
        <v>32579886</v>
      </c>
      <c r="Z61" s="33">
        <v>587</v>
      </c>
      <c r="AA61" s="47">
        <v>20791846</v>
      </c>
      <c r="AB61" s="51">
        <f t="shared" si="76"/>
        <v>1366</v>
      </c>
      <c r="AC61" s="26">
        <f t="shared" si="77"/>
        <v>60102705</v>
      </c>
      <c r="AD61" s="26">
        <v>758</v>
      </c>
      <c r="AE61" s="26">
        <v>35657116</v>
      </c>
      <c r="AF61" s="26">
        <v>608</v>
      </c>
      <c r="AG61" s="27">
        <v>24445589</v>
      </c>
      <c r="AH61" s="46">
        <f t="shared" si="78"/>
        <v>1219</v>
      </c>
      <c r="AI61" s="33">
        <f t="shared" si="79"/>
        <v>48476673</v>
      </c>
      <c r="AJ61" s="33">
        <v>713</v>
      </c>
      <c r="AK61" s="33">
        <v>30566213</v>
      </c>
      <c r="AL61" s="33">
        <v>506</v>
      </c>
      <c r="AM61" s="47">
        <v>17910460</v>
      </c>
      <c r="AN61" s="51">
        <f t="shared" si="80"/>
        <v>1291</v>
      </c>
      <c r="AO61" s="26">
        <f t="shared" si="80"/>
        <v>66249087</v>
      </c>
      <c r="AP61" s="26">
        <v>764</v>
      </c>
      <c r="AQ61" s="26">
        <v>43430149</v>
      </c>
      <c r="AR61" s="26">
        <v>527</v>
      </c>
      <c r="AS61" s="27">
        <v>22818938</v>
      </c>
    </row>
    <row r="62" spans="1:45" s="87" customFormat="1" ht="83.45" customHeight="1">
      <c r="A62" s="86"/>
      <c r="B62" s="86"/>
      <c r="C62" s="86"/>
      <c r="D62" s="117" t="s">
        <v>134</v>
      </c>
      <c r="E62" s="118"/>
      <c r="F62" s="118"/>
      <c r="G62" s="118"/>
      <c r="H62" s="118"/>
      <c r="I62" s="118"/>
      <c r="J62" s="90" t="s">
        <v>128</v>
      </c>
      <c r="K62" s="91"/>
      <c r="L62" s="91"/>
      <c r="M62" s="91"/>
      <c r="N62" s="91"/>
      <c r="O62" s="91"/>
      <c r="P62" s="90" t="s">
        <v>129</v>
      </c>
      <c r="Q62" s="91"/>
      <c r="R62" s="91"/>
      <c r="S62" s="91"/>
      <c r="T62" s="91"/>
      <c r="U62" s="91"/>
      <c r="V62" s="90" t="s">
        <v>130</v>
      </c>
      <c r="W62" s="91"/>
      <c r="X62" s="91"/>
      <c r="Y62" s="91"/>
      <c r="Z62" s="91"/>
      <c r="AA62" s="91"/>
      <c r="AB62" s="90" t="s">
        <v>131</v>
      </c>
      <c r="AC62" s="91"/>
      <c r="AD62" s="91"/>
      <c r="AE62" s="91"/>
      <c r="AF62" s="91"/>
      <c r="AG62" s="91"/>
      <c r="AH62" s="90" t="s">
        <v>132</v>
      </c>
      <c r="AI62" s="91"/>
      <c r="AJ62" s="91"/>
      <c r="AK62" s="91"/>
      <c r="AL62" s="91"/>
      <c r="AM62" s="91"/>
      <c r="AN62" s="90" t="s">
        <v>133</v>
      </c>
      <c r="AO62" s="91"/>
      <c r="AP62" s="91"/>
      <c r="AQ62" s="91"/>
      <c r="AR62" s="91"/>
      <c r="AS62" s="91"/>
    </row>
  </sheetData>
  <mergeCells count="50">
    <mergeCell ref="P62:U62"/>
    <mergeCell ref="P1:U1"/>
    <mergeCell ref="P3:U3"/>
    <mergeCell ref="P4:Q4"/>
    <mergeCell ref="R4:S4"/>
    <mergeCell ref="T4:U4"/>
    <mergeCell ref="A42:A61"/>
    <mergeCell ref="B42:B61"/>
    <mergeCell ref="AN3:AS3"/>
    <mergeCell ref="A3:A5"/>
    <mergeCell ref="AB3:AG3"/>
    <mergeCell ref="AB4:AC4"/>
    <mergeCell ref="AD4:AE4"/>
    <mergeCell ref="AF4:AG4"/>
    <mergeCell ref="V3:AA3"/>
    <mergeCell ref="V4:W4"/>
    <mergeCell ref="X4:Y4"/>
    <mergeCell ref="Z4:AA4"/>
    <mergeCell ref="AN4:AO4"/>
    <mergeCell ref="A6:A28"/>
    <mergeCell ref="B6:B28"/>
    <mergeCell ref="A29:A41"/>
    <mergeCell ref="B29:B41"/>
    <mergeCell ref="AJ4:AK4"/>
    <mergeCell ref="B3:C5"/>
    <mergeCell ref="AH3:AM3"/>
    <mergeCell ref="AH4:AI4"/>
    <mergeCell ref="AB1:AG1"/>
    <mergeCell ref="AH1:AM1"/>
    <mergeCell ref="AN1:AS1"/>
    <mergeCell ref="V1:AA1"/>
    <mergeCell ref="AH62:AM62"/>
    <mergeCell ref="AR4:AS4"/>
    <mergeCell ref="AB62:AG62"/>
    <mergeCell ref="AP4:AQ4"/>
    <mergeCell ref="AL4:AM4"/>
    <mergeCell ref="V62:AA62"/>
    <mergeCell ref="AN62:AS62"/>
    <mergeCell ref="J62:O62"/>
    <mergeCell ref="J1:O1"/>
    <mergeCell ref="J3:O3"/>
    <mergeCell ref="J4:K4"/>
    <mergeCell ref="L4:M4"/>
    <mergeCell ref="N4:O4"/>
    <mergeCell ref="D62:I62"/>
    <mergeCell ref="D1:I1"/>
    <mergeCell ref="D3:I3"/>
    <mergeCell ref="D4:E4"/>
    <mergeCell ref="F4:G4"/>
    <mergeCell ref="H4:I4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2" manualBreakCount="2">
    <brk id="28" max="16383" man="1"/>
    <brk id="41" max="16383" man="1"/>
  </rowBreaks>
  <colBreaks count="6" manualBreakCount="6">
    <brk id="9" max="1048575" man="1"/>
    <brk id="15" max="1048575" man="1"/>
    <brk id="21" max="1048575" man="1"/>
    <brk id="27" max="1048575" man="1"/>
    <brk id="33" max="1048575" man="1"/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"/>
  <cols>
    <col min="1" max="1" width="7.75" style="2" customWidth="1"/>
    <col min="2" max="2" width="4.625" style="2" customWidth="1"/>
    <col min="3" max="3" width="14.75" style="2" customWidth="1"/>
    <col min="4" max="4" width="7.75" style="1" customWidth="1"/>
    <col min="5" max="5" width="13.5" style="1" customWidth="1"/>
    <col min="6" max="6" width="7.75" style="1" customWidth="1"/>
    <col min="7" max="7" width="13.5" style="1" customWidth="1"/>
    <col min="8" max="8" width="7.75" style="1" customWidth="1"/>
    <col min="9" max="9" width="11.875" style="1" customWidth="1"/>
    <col min="10" max="10" width="7.75" style="1" customWidth="1"/>
    <col min="11" max="11" width="13.5" style="1" customWidth="1"/>
    <col min="12" max="12" width="7.75" style="1" customWidth="1"/>
    <col min="13" max="13" width="13.5" style="1" customWidth="1"/>
    <col min="14" max="14" width="7.75" style="1" customWidth="1"/>
    <col min="15" max="15" width="11.875" style="1" customWidth="1"/>
    <col min="16" max="16" width="7.75" style="1" customWidth="1"/>
    <col min="17" max="17" width="13.5" style="1" customWidth="1"/>
    <col min="18" max="18" width="7.75" style="1" customWidth="1"/>
    <col min="19" max="19" width="13.5" style="1" customWidth="1"/>
    <col min="20" max="20" width="7.75" style="1" customWidth="1"/>
    <col min="21" max="21" width="11.875" style="1" customWidth="1"/>
    <col min="22" max="22" width="7.75" style="1" customWidth="1"/>
    <col min="23" max="23" width="13.5" style="1" customWidth="1"/>
    <col min="24" max="24" width="7.75" style="1" customWidth="1"/>
    <col min="25" max="25" width="13.5" style="1" customWidth="1"/>
    <col min="26" max="26" width="7.75" style="1" customWidth="1"/>
    <col min="27" max="27" width="11.875" style="1" customWidth="1"/>
    <col min="28" max="16384" width="9" style="1"/>
  </cols>
  <sheetData>
    <row r="1" spans="1:27" ht="40.9" customHeight="1">
      <c r="A1" s="28"/>
      <c r="B1" s="28"/>
      <c r="C1" s="28"/>
      <c r="D1" s="128" t="s">
        <v>122</v>
      </c>
      <c r="E1" s="129"/>
      <c r="F1" s="129"/>
      <c r="G1" s="129"/>
      <c r="H1" s="129"/>
      <c r="I1" s="129"/>
      <c r="J1" s="128" t="s">
        <v>122</v>
      </c>
      <c r="K1" s="129"/>
      <c r="L1" s="129"/>
      <c r="M1" s="129"/>
      <c r="N1" s="129"/>
      <c r="O1" s="129"/>
      <c r="P1" s="128" t="s">
        <v>122</v>
      </c>
      <c r="Q1" s="129"/>
      <c r="R1" s="129"/>
      <c r="S1" s="129"/>
      <c r="T1" s="129"/>
      <c r="U1" s="129"/>
      <c r="V1" s="128" t="s">
        <v>122</v>
      </c>
      <c r="W1" s="129"/>
      <c r="X1" s="129"/>
      <c r="Y1" s="129"/>
      <c r="Z1" s="129"/>
      <c r="AA1" s="129"/>
    </row>
    <row r="2" spans="1:27" ht="18" customHeight="1" thickBot="1"/>
    <row r="3" spans="1:27" s="6" customFormat="1" ht="24" customHeight="1">
      <c r="A3" s="102" t="s">
        <v>114</v>
      </c>
      <c r="B3" s="104" t="s">
        <v>73</v>
      </c>
      <c r="C3" s="105"/>
      <c r="D3" s="110" t="s">
        <v>75</v>
      </c>
      <c r="E3" s="111"/>
      <c r="F3" s="111"/>
      <c r="G3" s="111"/>
      <c r="H3" s="111"/>
      <c r="I3" s="112"/>
      <c r="J3" s="133" t="s">
        <v>76</v>
      </c>
      <c r="K3" s="134"/>
      <c r="L3" s="134"/>
      <c r="M3" s="134"/>
      <c r="N3" s="134"/>
      <c r="O3" s="135"/>
      <c r="P3" s="110" t="s">
        <v>77</v>
      </c>
      <c r="Q3" s="111"/>
      <c r="R3" s="111"/>
      <c r="S3" s="111"/>
      <c r="T3" s="111"/>
      <c r="U3" s="112"/>
      <c r="V3" s="133" t="s">
        <v>78</v>
      </c>
      <c r="W3" s="134"/>
      <c r="X3" s="134"/>
      <c r="Y3" s="134"/>
      <c r="Z3" s="134"/>
      <c r="AA3" s="135"/>
    </row>
    <row r="4" spans="1:27" s="2" customFormat="1" ht="24" customHeight="1">
      <c r="A4" s="103"/>
      <c r="B4" s="106"/>
      <c r="C4" s="107"/>
      <c r="D4" s="113" t="s">
        <v>85</v>
      </c>
      <c r="E4" s="114"/>
      <c r="F4" s="115" t="s">
        <v>84</v>
      </c>
      <c r="G4" s="114"/>
      <c r="H4" s="115" t="s">
        <v>83</v>
      </c>
      <c r="I4" s="116"/>
      <c r="J4" s="136" t="s">
        <v>85</v>
      </c>
      <c r="K4" s="132"/>
      <c r="L4" s="130" t="s">
        <v>84</v>
      </c>
      <c r="M4" s="132"/>
      <c r="N4" s="130" t="s">
        <v>83</v>
      </c>
      <c r="O4" s="131"/>
      <c r="P4" s="113" t="s">
        <v>85</v>
      </c>
      <c r="Q4" s="114"/>
      <c r="R4" s="115" t="s">
        <v>84</v>
      </c>
      <c r="S4" s="114"/>
      <c r="T4" s="115" t="s">
        <v>83</v>
      </c>
      <c r="U4" s="116"/>
      <c r="V4" s="136" t="s">
        <v>85</v>
      </c>
      <c r="W4" s="132"/>
      <c r="X4" s="130" t="s">
        <v>84</v>
      </c>
      <c r="Y4" s="132"/>
      <c r="Z4" s="130" t="s">
        <v>83</v>
      </c>
      <c r="AA4" s="131"/>
    </row>
    <row r="5" spans="1:27" ht="24" customHeight="1">
      <c r="A5" s="103"/>
      <c r="B5" s="108"/>
      <c r="C5" s="109"/>
      <c r="D5" s="40" t="s">
        <v>63</v>
      </c>
      <c r="E5" s="30" t="s">
        <v>30</v>
      </c>
      <c r="F5" s="30" t="s">
        <v>63</v>
      </c>
      <c r="G5" s="30" t="s">
        <v>30</v>
      </c>
      <c r="H5" s="30" t="s">
        <v>63</v>
      </c>
      <c r="I5" s="41" t="s">
        <v>30</v>
      </c>
      <c r="J5" s="48" t="s">
        <v>63</v>
      </c>
      <c r="K5" s="3" t="s">
        <v>64</v>
      </c>
      <c r="L5" s="3" t="s">
        <v>63</v>
      </c>
      <c r="M5" s="3" t="s">
        <v>64</v>
      </c>
      <c r="N5" s="3" t="s">
        <v>63</v>
      </c>
      <c r="O5" s="4" t="s">
        <v>64</v>
      </c>
      <c r="P5" s="40" t="s">
        <v>63</v>
      </c>
      <c r="Q5" s="30" t="s">
        <v>64</v>
      </c>
      <c r="R5" s="30" t="s">
        <v>63</v>
      </c>
      <c r="S5" s="30" t="s">
        <v>64</v>
      </c>
      <c r="T5" s="30" t="s">
        <v>63</v>
      </c>
      <c r="U5" s="41" t="s">
        <v>64</v>
      </c>
      <c r="V5" s="48" t="s">
        <v>63</v>
      </c>
      <c r="W5" s="3" t="s">
        <v>64</v>
      </c>
      <c r="X5" s="3" t="s">
        <v>63</v>
      </c>
      <c r="Y5" s="3" t="s">
        <v>64</v>
      </c>
      <c r="Z5" s="3" t="s">
        <v>63</v>
      </c>
      <c r="AA5" s="4" t="s">
        <v>64</v>
      </c>
    </row>
    <row r="6" spans="1:27" ht="24.6" customHeight="1">
      <c r="A6" s="94" t="s">
        <v>113</v>
      </c>
      <c r="B6" s="96" t="s">
        <v>54</v>
      </c>
      <c r="C6" s="34" t="s">
        <v>0</v>
      </c>
      <c r="D6" s="55">
        <f>SUM(D7:D28)</f>
        <v>31447</v>
      </c>
      <c r="E6" s="56">
        <f>SUM(E7:E28)+2381098</f>
        <v>1553682954</v>
      </c>
      <c r="F6" s="56">
        <f>SUM(F7:F28)</f>
        <v>21988</v>
      </c>
      <c r="G6" s="56">
        <f>SUM(G7:G28)</f>
        <v>1175550650</v>
      </c>
      <c r="H6" s="56">
        <f>SUM(H7:H28)</f>
        <v>9459</v>
      </c>
      <c r="I6" s="57">
        <f>SUM(I7:I28)</f>
        <v>375751206</v>
      </c>
      <c r="J6" s="52">
        <f>SUM(J7:J28)</f>
        <v>32584</v>
      </c>
      <c r="K6" s="12">
        <f>SUM(K7:K28)+2627744</f>
        <v>1546644860</v>
      </c>
      <c r="L6" s="12">
        <f>SUM(L7:L28)</f>
        <v>22995</v>
      </c>
      <c r="M6" s="12">
        <f>SUM(M7:M28)</f>
        <v>1162932292</v>
      </c>
      <c r="N6" s="12">
        <f>SUM(N7:N28)</f>
        <v>9589</v>
      </c>
      <c r="O6" s="13">
        <f>SUM(O7:O28)</f>
        <v>381084824</v>
      </c>
      <c r="P6" s="55">
        <f>SUM(P7:P28)</f>
        <v>34613</v>
      </c>
      <c r="Q6" s="56">
        <f>SUM(Q7:Q28)+3009583</f>
        <v>1630960152</v>
      </c>
      <c r="R6" s="56">
        <f>SUM(R7:R28)</f>
        <v>23371</v>
      </c>
      <c r="S6" s="56">
        <f>SUM(S7:S28)</f>
        <v>1174988103</v>
      </c>
      <c r="T6" s="56">
        <f>SUM(T7:T28)</f>
        <v>11242</v>
      </c>
      <c r="U6" s="57">
        <f>SUM(U7:U28)</f>
        <v>452962466</v>
      </c>
      <c r="V6" s="52">
        <f t="shared" ref="V6:AA6" si="0">SUM(V7:V28)</f>
        <v>34953</v>
      </c>
      <c r="W6" s="12">
        <f>SUM(W7:W28)+13623507</f>
        <v>1615355887</v>
      </c>
      <c r="X6" s="12">
        <f t="shared" si="0"/>
        <v>24366</v>
      </c>
      <c r="Y6" s="12">
        <f t="shared" si="0"/>
        <v>1167272298</v>
      </c>
      <c r="Z6" s="12">
        <f t="shared" si="0"/>
        <v>10587</v>
      </c>
      <c r="AA6" s="13">
        <f t="shared" si="0"/>
        <v>434460082</v>
      </c>
    </row>
    <row r="7" spans="1:27" ht="24.6" customHeight="1">
      <c r="A7" s="94"/>
      <c r="B7" s="97"/>
      <c r="C7" s="34" t="s">
        <v>65</v>
      </c>
      <c r="D7" s="55">
        <f t="shared" ref="D7:D26" si="1">F7+H7</f>
        <v>3643</v>
      </c>
      <c r="E7" s="56">
        <f t="shared" ref="E7:E26" si="2">G7+I7</f>
        <v>184964556</v>
      </c>
      <c r="F7" s="56">
        <v>2577</v>
      </c>
      <c r="G7" s="56">
        <v>139982666</v>
      </c>
      <c r="H7" s="56">
        <v>1066</v>
      </c>
      <c r="I7" s="57">
        <v>44981890</v>
      </c>
      <c r="J7" s="52">
        <f t="shared" ref="J7:J26" si="3">L7+N7</f>
        <v>3653</v>
      </c>
      <c r="K7" s="12">
        <f t="shared" ref="K7:K26" si="4">M7+O7</f>
        <v>181926100</v>
      </c>
      <c r="L7" s="12">
        <v>2669</v>
      </c>
      <c r="M7" s="12">
        <v>140857396</v>
      </c>
      <c r="N7" s="12">
        <v>984</v>
      </c>
      <c r="O7" s="13">
        <v>41068704</v>
      </c>
      <c r="P7" s="55">
        <f t="shared" ref="P7:P26" si="5">R7+T7</f>
        <v>3988</v>
      </c>
      <c r="Q7" s="56">
        <f t="shared" ref="Q7:Q26" si="6">S7+U7</f>
        <v>189661568</v>
      </c>
      <c r="R7" s="56">
        <v>2755</v>
      </c>
      <c r="S7" s="56">
        <v>138494907</v>
      </c>
      <c r="T7" s="56">
        <v>1233</v>
      </c>
      <c r="U7" s="57">
        <v>51166661</v>
      </c>
      <c r="V7" s="52">
        <f t="shared" ref="V7:W11" si="7">X7+Z7</f>
        <v>3954</v>
      </c>
      <c r="W7" s="12">
        <f t="shared" si="7"/>
        <v>199516790</v>
      </c>
      <c r="X7" s="12">
        <v>2896</v>
      </c>
      <c r="Y7" s="12">
        <v>156318631</v>
      </c>
      <c r="Z7" s="12">
        <v>1058</v>
      </c>
      <c r="AA7" s="13">
        <v>43198159</v>
      </c>
    </row>
    <row r="8" spans="1:27" ht="24.6" customHeight="1">
      <c r="A8" s="94"/>
      <c r="B8" s="97"/>
      <c r="C8" s="34" t="s">
        <v>66</v>
      </c>
      <c r="D8" s="55">
        <f t="shared" si="1"/>
        <v>5020</v>
      </c>
      <c r="E8" s="56">
        <f t="shared" si="2"/>
        <v>249123109</v>
      </c>
      <c r="F8" s="56">
        <v>3231</v>
      </c>
      <c r="G8" s="56">
        <v>174945002</v>
      </c>
      <c r="H8" s="56">
        <v>1789</v>
      </c>
      <c r="I8" s="57">
        <v>74178107</v>
      </c>
      <c r="J8" s="52">
        <f t="shared" si="3"/>
        <v>5113</v>
      </c>
      <c r="K8" s="12">
        <f t="shared" si="4"/>
        <v>241322680</v>
      </c>
      <c r="L8" s="12">
        <v>3394</v>
      </c>
      <c r="M8" s="12">
        <v>171721885</v>
      </c>
      <c r="N8" s="12">
        <v>1719</v>
      </c>
      <c r="O8" s="13">
        <v>69600795</v>
      </c>
      <c r="P8" s="55">
        <f t="shared" si="5"/>
        <v>5439</v>
      </c>
      <c r="Q8" s="56">
        <f t="shared" si="6"/>
        <v>262193874</v>
      </c>
      <c r="R8" s="56">
        <v>3430</v>
      </c>
      <c r="S8" s="56">
        <v>178510320</v>
      </c>
      <c r="T8" s="56">
        <v>2009</v>
      </c>
      <c r="U8" s="57">
        <v>83683554</v>
      </c>
      <c r="V8" s="52">
        <f t="shared" si="7"/>
        <v>5426</v>
      </c>
      <c r="W8" s="12">
        <f t="shared" si="7"/>
        <v>251636435</v>
      </c>
      <c r="X8" s="12">
        <v>3641</v>
      </c>
      <c r="Y8" s="12">
        <v>178331227</v>
      </c>
      <c r="Z8" s="12">
        <v>1785</v>
      </c>
      <c r="AA8" s="13">
        <v>73305208</v>
      </c>
    </row>
    <row r="9" spans="1:27" ht="24.6" customHeight="1">
      <c r="A9" s="94"/>
      <c r="B9" s="97"/>
      <c r="C9" s="34" t="s">
        <v>67</v>
      </c>
      <c r="D9" s="55">
        <f t="shared" si="1"/>
        <v>4477</v>
      </c>
      <c r="E9" s="56">
        <f t="shared" si="2"/>
        <v>192082163</v>
      </c>
      <c r="F9" s="56">
        <v>3112</v>
      </c>
      <c r="G9" s="56">
        <v>139345070</v>
      </c>
      <c r="H9" s="56">
        <v>1365</v>
      </c>
      <c r="I9" s="57">
        <v>52737093</v>
      </c>
      <c r="J9" s="52">
        <f t="shared" si="3"/>
        <v>4553</v>
      </c>
      <c r="K9" s="12">
        <f t="shared" si="4"/>
        <v>207103759</v>
      </c>
      <c r="L9" s="12">
        <v>3190</v>
      </c>
      <c r="M9" s="12">
        <v>151441712</v>
      </c>
      <c r="N9" s="12">
        <v>1363</v>
      </c>
      <c r="O9" s="13">
        <v>55662047</v>
      </c>
      <c r="P9" s="55">
        <f t="shared" si="5"/>
        <v>4801</v>
      </c>
      <c r="Q9" s="56">
        <f t="shared" si="6"/>
        <v>205045677</v>
      </c>
      <c r="R9" s="56">
        <v>3185</v>
      </c>
      <c r="S9" s="56">
        <v>143252667</v>
      </c>
      <c r="T9" s="56">
        <v>1616</v>
      </c>
      <c r="U9" s="57">
        <v>61793010</v>
      </c>
      <c r="V9" s="52">
        <f t="shared" si="7"/>
        <v>4726</v>
      </c>
      <c r="W9" s="12">
        <f t="shared" si="7"/>
        <v>206380776</v>
      </c>
      <c r="X9" s="12">
        <v>3427</v>
      </c>
      <c r="Y9" s="12">
        <v>154967863</v>
      </c>
      <c r="Z9" s="12">
        <v>1299</v>
      </c>
      <c r="AA9" s="13">
        <v>51412913</v>
      </c>
    </row>
    <row r="10" spans="1:27" ht="24.6" customHeight="1">
      <c r="A10" s="94"/>
      <c r="B10" s="97"/>
      <c r="C10" s="34" t="s">
        <v>68</v>
      </c>
      <c r="D10" s="55">
        <f t="shared" si="1"/>
        <v>2376</v>
      </c>
      <c r="E10" s="56">
        <f t="shared" si="2"/>
        <v>127299072</v>
      </c>
      <c r="F10" s="56">
        <v>1634</v>
      </c>
      <c r="G10" s="56">
        <v>96783620</v>
      </c>
      <c r="H10" s="56">
        <v>742</v>
      </c>
      <c r="I10" s="57">
        <v>30515452</v>
      </c>
      <c r="J10" s="52">
        <f t="shared" si="3"/>
        <v>2480</v>
      </c>
      <c r="K10" s="12">
        <f t="shared" si="4"/>
        <v>116200149</v>
      </c>
      <c r="L10" s="12">
        <v>1679</v>
      </c>
      <c r="M10" s="12">
        <v>85624577</v>
      </c>
      <c r="N10" s="12">
        <v>801</v>
      </c>
      <c r="O10" s="13">
        <v>30575572</v>
      </c>
      <c r="P10" s="55">
        <f t="shared" si="5"/>
        <v>2500</v>
      </c>
      <c r="Q10" s="56">
        <f t="shared" si="6"/>
        <v>108662376</v>
      </c>
      <c r="R10" s="56">
        <v>1724</v>
      </c>
      <c r="S10" s="56">
        <v>77963739</v>
      </c>
      <c r="T10" s="56">
        <v>776</v>
      </c>
      <c r="U10" s="57">
        <v>30698637</v>
      </c>
      <c r="V10" s="52">
        <f t="shared" si="7"/>
        <v>2623</v>
      </c>
      <c r="W10" s="12">
        <f t="shared" si="7"/>
        <v>114289380</v>
      </c>
      <c r="X10" s="12">
        <v>2004</v>
      </c>
      <c r="Y10" s="12">
        <v>91178907</v>
      </c>
      <c r="Z10" s="12">
        <v>619</v>
      </c>
      <c r="AA10" s="13">
        <v>23110473</v>
      </c>
    </row>
    <row r="11" spans="1:27" ht="24.6" customHeight="1">
      <c r="A11" s="94"/>
      <c r="B11" s="97"/>
      <c r="C11" s="34" t="s">
        <v>69</v>
      </c>
      <c r="D11" s="55">
        <f t="shared" si="1"/>
        <v>5168</v>
      </c>
      <c r="E11" s="56">
        <f t="shared" si="2"/>
        <v>252641932</v>
      </c>
      <c r="F11" s="56">
        <v>3742</v>
      </c>
      <c r="G11" s="56">
        <v>198714936</v>
      </c>
      <c r="H11" s="56">
        <v>1426</v>
      </c>
      <c r="I11" s="57">
        <v>53926996</v>
      </c>
      <c r="J11" s="52">
        <f t="shared" si="3"/>
        <v>5293</v>
      </c>
      <c r="K11" s="12">
        <f t="shared" si="4"/>
        <v>244660135</v>
      </c>
      <c r="L11" s="12">
        <v>3844</v>
      </c>
      <c r="M11" s="12">
        <v>189389985</v>
      </c>
      <c r="N11" s="12">
        <v>1449</v>
      </c>
      <c r="O11" s="13">
        <v>55270150</v>
      </c>
      <c r="P11" s="55">
        <f t="shared" si="5"/>
        <v>5676</v>
      </c>
      <c r="Q11" s="56">
        <f t="shared" si="6"/>
        <v>268584149</v>
      </c>
      <c r="R11" s="56">
        <v>3991</v>
      </c>
      <c r="S11" s="56">
        <v>203336766</v>
      </c>
      <c r="T11" s="56">
        <v>1685</v>
      </c>
      <c r="U11" s="57">
        <v>65247383</v>
      </c>
      <c r="V11" s="52">
        <f t="shared" si="7"/>
        <v>5685</v>
      </c>
      <c r="W11" s="12">
        <f t="shared" si="7"/>
        <v>242372675</v>
      </c>
      <c r="X11" s="12">
        <v>4443</v>
      </c>
      <c r="Y11" s="12">
        <v>197680940</v>
      </c>
      <c r="Z11" s="12">
        <v>1242</v>
      </c>
      <c r="AA11" s="13">
        <v>44691735</v>
      </c>
    </row>
    <row r="12" spans="1:27" ht="24.6" customHeight="1">
      <c r="A12" s="95"/>
      <c r="B12" s="98"/>
      <c r="C12" s="35" t="s">
        <v>2</v>
      </c>
      <c r="D12" s="58">
        <f t="shared" si="1"/>
        <v>836</v>
      </c>
      <c r="E12" s="59">
        <f t="shared" si="2"/>
        <v>31087488</v>
      </c>
      <c r="F12" s="59">
        <v>637</v>
      </c>
      <c r="G12" s="59">
        <v>24840061</v>
      </c>
      <c r="H12" s="59">
        <v>199</v>
      </c>
      <c r="I12" s="60">
        <v>6247427</v>
      </c>
      <c r="J12" s="53">
        <f t="shared" si="3"/>
        <v>965</v>
      </c>
      <c r="K12" s="14">
        <f t="shared" si="4"/>
        <v>43337657</v>
      </c>
      <c r="L12" s="14">
        <v>753</v>
      </c>
      <c r="M12" s="14">
        <v>35703893</v>
      </c>
      <c r="N12" s="14">
        <v>212</v>
      </c>
      <c r="O12" s="15">
        <v>7633764</v>
      </c>
      <c r="P12" s="58">
        <f t="shared" si="5"/>
        <v>1019</v>
      </c>
      <c r="Q12" s="59">
        <f t="shared" si="6"/>
        <v>45684532</v>
      </c>
      <c r="R12" s="59">
        <v>738</v>
      </c>
      <c r="S12" s="59">
        <v>35540997</v>
      </c>
      <c r="T12" s="59">
        <v>281</v>
      </c>
      <c r="U12" s="60">
        <v>10143535</v>
      </c>
      <c r="V12" s="53">
        <f t="shared" ref="V12:V26" si="8">X12+Z12</f>
        <v>966</v>
      </c>
      <c r="W12" s="14">
        <f t="shared" ref="W12:W26" si="9">Y12+AA12</f>
        <v>40586835</v>
      </c>
      <c r="X12" s="14">
        <v>577</v>
      </c>
      <c r="Y12" s="14">
        <v>26271938</v>
      </c>
      <c r="Z12" s="14">
        <v>389</v>
      </c>
      <c r="AA12" s="15">
        <v>14314897</v>
      </c>
    </row>
    <row r="13" spans="1:27" ht="24.6" customHeight="1">
      <c r="A13" s="95"/>
      <c r="B13" s="98"/>
      <c r="C13" s="35" t="s">
        <v>3</v>
      </c>
      <c r="D13" s="58">
        <f t="shared" si="1"/>
        <v>2688</v>
      </c>
      <c r="E13" s="59">
        <f t="shared" si="2"/>
        <v>146552329</v>
      </c>
      <c r="F13" s="59">
        <v>1910</v>
      </c>
      <c r="G13" s="59">
        <v>112909375</v>
      </c>
      <c r="H13" s="59">
        <v>778</v>
      </c>
      <c r="I13" s="60">
        <v>33642954</v>
      </c>
      <c r="J13" s="53">
        <f t="shared" si="3"/>
        <v>2714</v>
      </c>
      <c r="K13" s="14">
        <f t="shared" si="4"/>
        <v>143266526</v>
      </c>
      <c r="L13" s="14">
        <v>1962</v>
      </c>
      <c r="M13" s="14">
        <v>113325131</v>
      </c>
      <c r="N13" s="14">
        <v>752</v>
      </c>
      <c r="O13" s="15">
        <v>29941395</v>
      </c>
      <c r="P13" s="58">
        <f t="shared" si="5"/>
        <v>2796</v>
      </c>
      <c r="Q13" s="59">
        <f t="shared" si="6"/>
        <v>154170092</v>
      </c>
      <c r="R13" s="59">
        <v>1931</v>
      </c>
      <c r="S13" s="59">
        <v>117941311</v>
      </c>
      <c r="T13" s="59">
        <v>865</v>
      </c>
      <c r="U13" s="60">
        <v>36228781</v>
      </c>
      <c r="V13" s="53">
        <f t="shared" si="8"/>
        <v>3010</v>
      </c>
      <c r="W13" s="14">
        <f t="shared" si="9"/>
        <v>173149423</v>
      </c>
      <c r="X13" s="14">
        <v>1839</v>
      </c>
      <c r="Y13" s="14">
        <v>110632781</v>
      </c>
      <c r="Z13" s="14">
        <v>1171</v>
      </c>
      <c r="AA13" s="15">
        <v>62516642</v>
      </c>
    </row>
    <row r="14" spans="1:27" ht="24.6" customHeight="1">
      <c r="A14" s="95"/>
      <c r="B14" s="98"/>
      <c r="C14" s="35" t="s">
        <v>4</v>
      </c>
      <c r="D14" s="58">
        <f t="shared" si="1"/>
        <v>503</v>
      </c>
      <c r="E14" s="59">
        <f t="shared" si="2"/>
        <v>26212123</v>
      </c>
      <c r="F14" s="59">
        <v>365</v>
      </c>
      <c r="G14" s="59">
        <v>21210626</v>
      </c>
      <c r="H14" s="59">
        <v>138</v>
      </c>
      <c r="I14" s="60">
        <v>5001497</v>
      </c>
      <c r="J14" s="53">
        <f t="shared" si="3"/>
        <v>505</v>
      </c>
      <c r="K14" s="14">
        <f t="shared" si="4"/>
        <v>23969924</v>
      </c>
      <c r="L14" s="14">
        <v>362</v>
      </c>
      <c r="M14" s="14">
        <v>18181532</v>
      </c>
      <c r="N14" s="14">
        <v>143</v>
      </c>
      <c r="O14" s="15">
        <v>5788392</v>
      </c>
      <c r="P14" s="58">
        <f t="shared" si="5"/>
        <v>560</v>
      </c>
      <c r="Q14" s="59">
        <f t="shared" si="6"/>
        <v>24607069</v>
      </c>
      <c r="R14" s="59">
        <v>366</v>
      </c>
      <c r="S14" s="59">
        <v>17512148</v>
      </c>
      <c r="T14" s="59">
        <v>194</v>
      </c>
      <c r="U14" s="60">
        <v>7094921</v>
      </c>
      <c r="V14" s="53">
        <f t="shared" si="8"/>
        <v>562</v>
      </c>
      <c r="W14" s="14">
        <f t="shared" si="9"/>
        <v>26916514</v>
      </c>
      <c r="X14" s="14">
        <v>281</v>
      </c>
      <c r="Y14" s="14">
        <v>15811697</v>
      </c>
      <c r="Z14" s="14">
        <v>281</v>
      </c>
      <c r="AA14" s="15">
        <v>11104817</v>
      </c>
    </row>
    <row r="15" spans="1:27" ht="24.6" customHeight="1">
      <c r="A15" s="95"/>
      <c r="B15" s="98"/>
      <c r="C15" s="35" t="s">
        <v>5</v>
      </c>
      <c r="D15" s="58">
        <f t="shared" si="1"/>
        <v>550</v>
      </c>
      <c r="E15" s="59">
        <f t="shared" si="2"/>
        <v>31150334</v>
      </c>
      <c r="F15" s="59">
        <v>425</v>
      </c>
      <c r="G15" s="59">
        <v>27182013</v>
      </c>
      <c r="H15" s="59">
        <v>125</v>
      </c>
      <c r="I15" s="60">
        <v>3968321</v>
      </c>
      <c r="J15" s="53">
        <f t="shared" si="3"/>
        <v>633</v>
      </c>
      <c r="K15" s="14">
        <f t="shared" si="4"/>
        <v>28475139</v>
      </c>
      <c r="L15" s="14">
        <v>464</v>
      </c>
      <c r="M15" s="14">
        <v>22917122</v>
      </c>
      <c r="N15" s="14">
        <v>169</v>
      </c>
      <c r="O15" s="15">
        <v>5558017</v>
      </c>
      <c r="P15" s="58">
        <f t="shared" si="5"/>
        <v>590</v>
      </c>
      <c r="Q15" s="59">
        <f t="shared" si="6"/>
        <v>28466875</v>
      </c>
      <c r="R15" s="59">
        <v>409</v>
      </c>
      <c r="S15" s="59">
        <v>18977760</v>
      </c>
      <c r="T15" s="59">
        <v>181</v>
      </c>
      <c r="U15" s="60">
        <v>9489115</v>
      </c>
      <c r="V15" s="53">
        <f t="shared" si="8"/>
        <v>627</v>
      </c>
      <c r="W15" s="14">
        <f t="shared" si="9"/>
        <v>25728165</v>
      </c>
      <c r="X15" s="14">
        <v>414</v>
      </c>
      <c r="Y15" s="14">
        <v>16221365</v>
      </c>
      <c r="Z15" s="14">
        <v>213</v>
      </c>
      <c r="AA15" s="15">
        <v>9506800</v>
      </c>
    </row>
    <row r="16" spans="1:27" ht="24.6" customHeight="1">
      <c r="A16" s="95"/>
      <c r="B16" s="98"/>
      <c r="C16" s="35" t="s">
        <v>7</v>
      </c>
      <c r="D16" s="58">
        <f t="shared" si="1"/>
        <v>1599</v>
      </c>
      <c r="E16" s="59">
        <f t="shared" si="2"/>
        <v>77601308</v>
      </c>
      <c r="F16" s="59">
        <v>1130</v>
      </c>
      <c r="G16" s="59">
        <v>59965335</v>
      </c>
      <c r="H16" s="59">
        <v>469</v>
      </c>
      <c r="I16" s="60">
        <v>17635973</v>
      </c>
      <c r="J16" s="53">
        <f t="shared" si="3"/>
        <v>1722</v>
      </c>
      <c r="K16" s="14">
        <f t="shared" si="4"/>
        <v>86681867</v>
      </c>
      <c r="L16" s="14">
        <v>1230</v>
      </c>
      <c r="M16" s="14">
        <v>68633862</v>
      </c>
      <c r="N16" s="14">
        <v>492</v>
      </c>
      <c r="O16" s="15">
        <v>18048005</v>
      </c>
      <c r="P16" s="58">
        <f t="shared" si="5"/>
        <v>1777</v>
      </c>
      <c r="Q16" s="59">
        <f t="shared" si="6"/>
        <v>83485050</v>
      </c>
      <c r="R16" s="59">
        <v>1173</v>
      </c>
      <c r="S16" s="59">
        <v>58384432</v>
      </c>
      <c r="T16" s="59">
        <v>604</v>
      </c>
      <c r="U16" s="60">
        <v>25100618</v>
      </c>
      <c r="V16" s="53">
        <f t="shared" si="8"/>
        <v>1918</v>
      </c>
      <c r="W16" s="14">
        <f t="shared" si="9"/>
        <v>86664877</v>
      </c>
      <c r="X16" s="14">
        <v>951</v>
      </c>
      <c r="Y16" s="14">
        <v>43515858</v>
      </c>
      <c r="Z16" s="14">
        <v>967</v>
      </c>
      <c r="AA16" s="15">
        <v>43149019</v>
      </c>
    </row>
    <row r="17" spans="1:27" ht="24.6" customHeight="1">
      <c r="A17" s="95"/>
      <c r="B17" s="98"/>
      <c r="C17" s="35" t="s">
        <v>8</v>
      </c>
      <c r="D17" s="58">
        <f t="shared" si="1"/>
        <v>368</v>
      </c>
      <c r="E17" s="59">
        <f t="shared" si="2"/>
        <v>19043743</v>
      </c>
      <c r="F17" s="59">
        <v>247</v>
      </c>
      <c r="G17" s="59">
        <v>15223904</v>
      </c>
      <c r="H17" s="59">
        <v>121</v>
      </c>
      <c r="I17" s="60">
        <v>3819839</v>
      </c>
      <c r="J17" s="53">
        <f t="shared" si="3"/>
        <v>423</v>
      </c>
      <c r="K17" s="14">
        <f t="shared" si="4"/>
        <v>18047424</v>
      </c>
      <c r="L17" s="14">
        <v>301</v>
      </c>
      <c r="M17" s="14">
        <v>13703035</v>
      </c>
      <c r="N17" s="14">
        <v>122</v>
      </c>
      <c r="O17" s="15">
        <v>4344389</v>
      </c>
      <c r="P17" s="58">
        <f t="shared" si="5"/>
        <v>473</v>
      </c>
      <c r="Q17" s="59">
        <f t="shared" si="6"/>
        <v>23673597</v>
      </c>
      <c r="R17" s="59">
        <v>317</v>
      </c>
      <c r="S17" s="59">
        <v>16216778</v>
      </c>
      <c r="T17" s="59">
        <v>156</v>
      </c>
      <c r="U17" s="60">
        <v>7456819</v>
      </c>
      <c r="V17" s="53">
        <f t="shared" si="8"/>
        <v>462</v>
      </c>
      <c r="W17" s="14">
        <f t="shared" si="9"/>
        <v>22404021</v>
      </c>
      <c r="X17" s="14">
        <v>299</v>
      </c>
      <c r="Y17" s="14">
        <v>15811474</v>
      </c>
      <c r="Z17" s="14">
        <v>163</v>
      </c>
      <c r="AA17" s="15">
        <v>6592547</v>
      </c>
    </row>
    <row r="18" spans="1:27" ht="24.6" customHeight="1">
      <c r="A18" s="95"/>
      <c r="B18" s="98"/>
      <c r="C18" s="35" t="s">
        <v>9</v>
      </c>
      <c r="D18" s="58">
        <f t="shared" si="1"/>
        <v>610</v>
      </c>
      <c r="E18" s="59">
        <f t="shared" si="2"/>
        <v>28394682</v>
      </c>
      <c r="F18" s="59">
        <v>443</v>
      </c>
      <c r="G18" s="59">
        <v>22619331</v>
      </c>
      <c r="H18" s="59">
        <v>167</v>
      </c>
      <c r="I18" s="60">
        <v>5775351</v>
      </c>
      <c r="J18" s="53">
        <f t="shared" si="3"/>
        <v>735</v>
      </c>
      <c r="K18" s="14">
        <f t="shared" si="4"/>
        <v>29648796</v>
      </c>
      <c r="L18" s="14">
        <v>535</v>
      </c>
      <c r="M18" s="14">
        <v>22237119</v>
      </c>
      <c r="N18" s="14">
        <v>200</v>
      </c>
      <c r="O18" s="15">
        <v>7411677</v>
      </c>
      <c r="P18" s="58">
        <f t="shared" si="5"/>
        <v>816</v>
      </c>
      <c r="Q18" s="59">
        <f t="shared" si="6"/>
        <v>39270377</v>
      </c>
      <c r="R18" s="59">
        <v>560</v>
      </c>
      <c r="S18" s="59">
        <v>28610636</v>
      </c>
      <c r="T18" s="59">
        <v>256</v>
      </c>
      <c r="U18" s="60">
        <v>10659741</v>
      </c>
      <c r="V18" s="53">
        <f t="shared" si="8"/>
        <v>824</v>
      </c>
      <c r="W18" s="14">
        <f t="shared" si="9"/>
        <v>36059510</v>
      </c>
      <c r="X18" s="14">
        <v>621</v>
      </c>
      <c r="Y18" s="14">
        <v>28701060</v>
      </c>
      <c r="Z18" s="14">
        <v>203</v>
      </c>
      <c r="AA18" s="15">
        <v>7358450</v>
      </c>
    </row>
    <row r="19" spans="1:27" ht="24.6" customHeight="1">
      <c r="A19" s="95"/>
      <c r="B19" s="98"/>
      <c r="C19" s="35" t="s">
        <v>10</v>
      </c>
      <c r="D19" s="58">
        <f t="shared" si="1"/>
        <v>403</v>
      </c>
      <c r="E19" s="59">
        <f t="shared" si="2"/>
        <v>21257308</v>
      </c>
      <c r="F19" s="59">
        <v>289</v>
      </c>
      <c r="G19" s="59">
        <v>16075154</v>
      </c>
      <c r="H19" s="59">
        <v>114</v>
      </c>
      <c r="I19" s="60">
        <v>5182154</v>
      </c>
      <c r="J19" s="53">
        <f t="shared" si="3"/>
        <v>400</v>
      </c>
      <c r="K19" s="14">
        <f t="shared" si="4"/>
        <v>17735302</v>
      </c>
      <c r="L19" s="14">
        <v>287</v>
      </c>
      <c r="M19" s="14">
        <v>12545971</v>
      </c>
      <c r="N19" s="14">
        <v>113</v>
      </c>
      <c r="O19" s="15">
        <v>5189331</v>
      </c>
      <c r="P19" s="58">
        <f t="shared" si="5"/>
        <v>497</v>
      </c>
      <c r="Q19" s="59">
        <f t="shared" si="6"/>
        <v>25765496</v>
      </c>
      <c r="R19" s="59">
        <v>340</v>
      </c>
      <c r="S19" s="59">
        <v>19289885</v>
      </c>
      <c r="T19" s="59">
        <v>157</v>
      </c>
      <c r="U19" s="60">
        <v>6475611</v>
      </c>
      <c r="V19" s="53">
        <f t="shared" si="8"/>
        <v>490</v>
      </c>
      <c r="W19" s="14">
        <f t="shared" si="9"/>
        <v>24121108</v>
      </c>
      <c r="X19" s="14">
        <v>364</v>
      </c>
      <c r="Y19" s="14">
        <v>19205218</v>
      </c>
      <c r="Z19" s="14">
        <v>126</v>
      </c>
      <c r="AA19" s="15">
        <v>4915890</v>
      </c>
    </row>
    <row r="20" spans="1:27" ht="24.6" customHeight="1">
      <c r="A20" s="95"/>
      <c r="B20" s="98"/>
      <c r="C20" s="35" t="s">
        <v>13</v>
      </c>
      <c r="D20" s="58">
        <f t="shared" si="1"/>
        <v>1282</v>
      </c>
      <c r="E20" s="59">
        <f t="shared" si="2"/>
        <v>63161268</v>
      </c>
      <c r="F20" s="59">
        <v>858</v>
      </c>
      <c r="G20" s="59">
        <v>48686207</v>
      </c>
      <c r="H20" s="59">
        <v>424</v>
      </c>
      <c r="I20" s="60">
        <v>14475061</v>
      </c>
      <c r="J20" s="53">
        <f t="shared" si="3"/>
        <v>1296</v>
      </c>
      <c r="K20" s="14">
        <f t="shared" si="4"/>
        <v>49265422</v>
      </c>
      <c r="L20" s="14">
        <v>878</v>
      </c>
      <c r="M20" s="14">
        <v>35000321</v>
      </c>
      <c r="N20" s="14">
        <v>418</v>
      </c>
      <c r="O20" s="15">
        <v>14265101</v>
      </c>
      <c r="P20" s="58">
        <f t="shared" si="5"/>
        <v>1308</v>
      </c>
      <c r="Q20" s="59">
        <f t="shared" si="6"/>
        <v>56696428</v>
      </c>
      <c r="R20" s="59">
        <v>866</v>
      </c>
      <c r="S20" s="59">
        <v>40969396</v>
      </c>
      <c r="T20" s="59">
        <v>442</v>
      </c>
      <c r="U20" s="60">
        <v>15727032</v>
      </c>
      <c r="V20" s="53">
        <f t="shared" si="8"/>
        <v>1314</v>
      </c>
      <c r="W20" s="14">
        <f t="shared" si="9"/>
        <v>49322058</v>
      </c>
      <c r="X20" s="14">
        <v>877</v>
      </c>
      <c r="Y20" s="14">
        <v>35160358</v>
      </c>
      <c r="Z20" s="14">
        <v>437</v>
      </c>
      <c r="AA20" s="15">
        <v>14161700</v>
      </c>
    </row>
    <row r="21" spans="1:27" ht="24.6" customHeight="1">
      <c r="A21" s="95"/>
      <c r="B21" s="98"/>
      <c r="C21" s="35" t="s">
        <v>14</v>
      </c>
      <c r="D21" s="58">
        <f t="shared" si="1"/>
        <v>140</v>
      </c>
      <c r="E21" s="59">
        <f t="shared" si="2"/>
        <v>7014939</v>
      </c>
      <c r="F21" s="59">
        <v>99</v>
      </c>
      <c r="G21" s="59">
        <v>4900767</v>
      </c>
      <c r="H21" s="59">
        <v>41</v>
      </c>
      <c r="I21" s="60">
        <v>2114172</v>
      </c>
      <c r="J21" s="53">
        <f t="shared" si="3"/>
        <v>146</v>
      </c>
      <c r="K21" s="14">
        <f t="shared" si="4"/>
        <v>8263791</v>
      </c>
      <c r="L21" s="14">
        <v>87</v>
      </c>
      <c r="M21" s="14">
        <v>4400444</v>
      </c>
      <c r="N21" s="14">
        <v>59</v>
      </c>
      <c r="O21" s="15">
        <v>3863347</v>
      </c>
      <c r="P21" s="58">
        <f t="shared" si="5"/>
        <v>229</v>
      </c>
      <c r="Q21" s="59">
        <f t="shared" si="6"/>
        <v>8918193</v>
      </c>
      <c r="R21" s="59">
        <v>152</v>
      </c>
      <c r="S21" s="59">
        <v>6601464</v>
      </c>
      <c r="T21" s="59">
        <v>77</v>
      </c>
      <c r="U21" s="60">
        <v>2316729</v>
      </c>
      <c r="V21" s="53">
        <f t="shared" si="8"/>
        <v>221</v>
      </c>
      <c r="W21" s="14">
        <f t="shared" si="9"/>
        <v>10310024</v>
      </c>
      <c r="X21" s="14">
        <v>148</v>
      </c>
      <c r="Y21" s="14">
        <v>7289491</v>
      </c>
      <c r="Z21" s="14">
        <v>73</v>
      </c>
      <c r="AA21" s="15">
        <v>3020533</v>
      </c>
    </row>
    <row r="22" spans="1:27" ht="24.6" customHeight="1">
      <c r="A22" s="95"/>
      <c r="B22" s="98"/>
      <c r="C22" s="35" t="s">
        <v>15</v>
      </c>
      <c r="D22" s="58">
        <f t="shared" si="1"/>
        <v>433</v>
      </c>
      <c r="E22" s="59">
        <f t="shared" si="2"/>
        <v>22511049</v>
      </c>
      <c r="F22" s="59">
        <v>329</v>
      </c>
      <c r="G22" s="59">
        <v>17265603</v>
      </c>
      <c r="H22" s="59">
        <v>104</v>
      </c>
      <c r="I22" s="60">
        <v>5245446</v>
      </c>
      <c r="J22" s="53">
        <f t="shared" si="3"/>
        <v>452</v>
      </c>
      <c r="K22" s="14">
        <f t="shared" si="4"/>
        <v>26550165</v>
      </c>
      <c r="L22" s="14">
        <v>334</v>
      </c>
      <c r="M22" s="14">
        <v>21198002</v>
      </c>
      <c r="N22" s="14">
        <v>118</v>
      </c>
      <c r="O22" s="15">
        <v>5352163</v>
      </c>
      <c r="P22" s="58">
        <f t="shared" si="5"/>
        <v>513</v>
      </c>
      <c r="Q22" s="59">
        <f t="shared" si="6"/>
        <v>28099395</v>
      </c>
      <c r="R22" s="59">
        <v>349</v>
      </c>
      <c r="S22" s="59">
        <v>20636738</v>
      </c>
      <c r="T22" s="59">
        <v>164</v>
      </c>
      <c r="U22" s="60">
        <v>7462657</v>
      </c>
      <c r="V22" s="53">
        <f t="shared" si="8"/>
        <v>517</v>
      </c>
      <c r="W22" s="14">
        <f t="shared" si="9"/>
        <v>25113432</v>
      </c>
      <c r="X22" s="14">
        <v>402</v>
      </c>
      <c r="Y22" s="14">
        <v>20771151</v>
      </c>
      <c r="Z22" s="14">
        <v>115</v>
      </c>
      <c r="AA22" s="15">
        <v>4342281</v>
      </c>
    </row>
    <row r="23" spans="1:27" ht="24.6" customHeight="1">
      <c r="A23" s="95"/>
      <c r="B23" s="98"/>
      <c r="C23" s="35" t="s">
        <v>16</v>
      </c>
      <c r="D23" s="58">
        <f t="shared" si="1"/>
        <v>36</v>
      </c>
      <c r="E23" s="59">
        <f t="shared" si="2"/>
        <v>1408603</v>
      </c>
      <c r="F23" s="59">
        <v>20</v>
      </c>
      <c r="G23" s="59">
        <v>835703</v>
      </c>
      <c r="H23" s="59">
        <v>16</v>
      </c>
      <c r="I23" s="60">
        <v>572900</v>
      </c>
      <c r="J23" s="53">
        <f t="shared" si="3"/>
        <v>23</v>
      </c>
      <c r="K23" s="14">
        <f t="shared" si="4"/>
        <v>869998</v>
      </c>
      <c r="L23" s="14">
        <v>15</v>
      </c>
      <c r="M23" s="14">
        <v>483406</v>
      </c>
      <c r="N23" s="14">
        <v>8</v>
      </c>
      <c r="O23" s="15">
        <v>386592</v>
      </c>
      <c r="P23" s="58">
        <f t="shared" si="5"/>
        <v>30</v>
      </c>
      <c r="Q23" s="59">
        <f t="shared" si="6"/>
        <v>2084151</v>
      </c>
      <c r="R23" s="59">
        <v>20</v>
      </c>
      <c r="S23" s="59">
        <v>1672601</v>
      </c>
      <c r="T23" s="59">
        <v>10</v>
      </c>
      <c r="U23" s="60">
        <v>411550</v>
      </c>
      <c r="V23" s="53">
        <f t="shared" si="8"/>
        <v>45</v>
      </c>
      <c r="W23" s="14">
        <f t="shared" si="9"/>
        <v>2782127</v>
      </c>
      <c r="X23" s="14">
        <v>33</v>
      </c>
      <c r="Y23" s="14">
        <v>2378125</v>
      </c>
      <c r="Z23" s="14">
        <v>12</v>
      </c>
      <c r="AA23" s="15">
        <v>404002</v>
      </c>
    </row>
    <row r="24" spans="1:27" ht="24.6" customHeight="1">
      <c r="A24" s="95"/>
      <c r="B24" s="98"/>
      <c r="C24" s="35" t="s">
        <v>17</v>
      </c>
      <c r="D24" s="58">
        <f t="shared" si="1"/>
        <v>283</v>
      </c>
      <c r="E24" s="59">
        <f t="shared" si="2"/>
        <v>18621652</v>
      </c>
      <c r="F24" s="59">
        <v>229</v>
      </c>
      <c r="G24" s="59">
        <v>16501918</v>
      </c>
      <c r="H24" s="59">
        <v>54</v>
      </c>
      <c r="I24" s="60">
        <v>2119734</v>
      </c>
      <c r="J24" s="53">
        <f t="shared" si="3"/>
        <v>276</v>
      </c>
      <c r="K24" s="14">
        <f t="shared" si="4"/>
        <v>14100696</v>
      </c>
      <c r="L24" s="14">
        <v>221</v>
      </c>
      <c r="M24" s="14">
        <v>11672419</v>
      </c>
      <c r="N24" s="14">
        <v>55</v>
      </c>
      <c r="O24" s="15">
        <v>2428277</v>
      </c>
      <c r="P24" s="58">
        <f t="shared" si="5"/>
        <v>352</v>
      </c>
      <c r="Q24" s="59">
        <f t="shared" si="6"/>
        <v>17459610</v>
      </c>
      <c r="R24" s="59">
        <v>269</v>
      </c>
      <c r="S24" s="59">
        <v>14582995</v>
      </c>
      <c r="T24" s="59">
        <v>83</v>
      </c>
      <c r="U24" s="60">
        <v>2876615</v>
      </c>
      <c r="V24" s="53">
        <f t="shared" si="8"/>
        <v>332</v>
      </c>
      <c r="W24" s="14">
        <f t="shared" si="9"/>
        <v>13467947</v>
      </c>
      <c r="X24" s="14">
        <v>255</v>
      </c>
      <c r="Y24" s="14">
        <v>10260183</v>
      </c>
      <c r="Z24" s="14">
        <v>77</v>
      </c>
      <c r="AA24" s="15">
        <v>3207764</v>
      </c>
    </row>
    <row r="25" spans="1:27" ht="24.6" customHeight="1">
      <c r="A25" s="95"/>
      <c r="B25" s="98"/>
      <c r="C25" s="35" t="s">
        <v>18</v>
      </c>
      <c r="D25" s="58">
        <f t="shared" si="1"/>
        <v>541</v>
      </c>
      <c r="E25" s="59">
        <f t="shared" si="2"/>
        <v>27598640</v>
      </c>
      <c r="F25" s="59">
        <v>379</v>
      </c>
      <c r="G25" s="59">
        <v>21331408</v>
      </c>
      <c r="H25" s="59">
        <v>162</v>
      </c>
      <c r="I25" s="60">
        <v>6267232</v>
      </c>
      <c r="J25" s="53">
        <f t="shared" si="3"/>
        <v>612</v>
      </c>
      <c r="K25" s="14">
        <f t="shared" si="4"/>
        <v>27839144</v>
      </c>
      <c r="L25" s="14">
        <v>427</v>
      </c>
      <c r="M25" s="14">
        <v>21557696</v>
      </c>
      <c r="N25" s="14">
        <v>185</v>
      </c>
      <c r="O25" s="15">
        <v>6281448</v>
      </c>
      <c r="P25" s="58">
        <f t="shared" si="5"/>
        <v>606</v>
      </c>
      <c r="Q25" s="59">
        <f t="shared" si="6"/>
        <v>25553009</v>
      </c>
      <c r="R25" s="59">
        <v>385</v>
      </c>
      <c r="S25" s="59">
        <v>17125307</v>
      </c>
      <c r="T25" s="59">
        <v>221</v>
      </c>
      <c r="U25" s="60">
        <v>8427702</v>
      </c>
      <c r="V25" s="53">
        <f t="shared" si="8"/>
        <v>678</v>
      </c>
      <c r="W25" s="14">
        <f t="shared" si="9"/>
        <v>26960690</v>
      </c>
      <c r="X25" s="14">
        <v>514</v>
      </c>
      <c r="Y25" s="14">
        <v>20577635</v>
      </c>
      <c r="Z25" s="14">
        <v>164</v>
      </c>
      <c r="AA25" s="15">
        <v>6383055</v>
      </c>
    </row>
    <row r="26" spans="1:27" ht="24.6" customHeight="1">
      <c r="A26" s="95"/>
      <c r="B26" s="98"/>
      <c r="C26" s="35" t="s">
        <v>20</v>
      </c>
      <c r="D26" s="58">
        <f t="shared" si="1"/>
        <v>447</v>
      </c>
      <c r="E26" s="59">
        <f t="shared" si="2"/>
        <v>20485955</v>
      </c>
      <c r="F26" s="59">
        <v>295</v>
      </c>
      <c r="G26" s="59">
        <v>13578142</v>
      </c>
      <c r="H26" s="59">
        <v>152</v>
      </c>
      <c r="I26" s="60">
        <v>6907813</v>
      </c>
      <c r="J26" s="53">
        <f t="shared" si="3"/>
        <v>535</v>
      </c>
      <c r="K26" s="14">
        <f t="shared" si="4"/>
        <v>30152659</v>
      </c>
      <c r="L26" s="14">
        <v>329</v>
      </c>
      <c r="M26" s="14">
        <v>19946788</v>
      </c>
      <c r="N26" s="14">
        <v>206</v>
      </c>
      <c r="O26" s="15">
        <v>10205871</v>
      </c>
      <c r="P26" s="58">
        <f t="shared" si="5"/>
        <v>598</v>
      </c>
      <c r="Q26" s="59">
        <f t="shared" si="6"/>
        <v>27347091</v>
      </c>
      <c r="R26" s="59">
        <v>373</v>
      </c>
      <c r="S26" s="59">
        <v>16973175</v>
      </c>
      <c r="T26" s="59">
        <v>225</v>
      </c>
      <c r="U26" s="60">
        <v>10373916</v>
      </c>
      <c r="V26" s="53">
        <f t="shared" si="8"/>
        <v>522</v>
      </c>
      <c r="W26" s="14">
        <f t="shared" si="9"/>
        <v>21623011</v>
      </c>
      <c r="X26" s="14">
        <v>342</v>
      </c>
      <c r="Y26" s="14">
        <v>14483818</v>
      </c>
      <c r="Z26" s="14">
        <v>180</v>
      </c>
      <c r="AA26" s="15">
        <v>7139193</v>
      </c>
    </row>
    <row r="27" spans="1:27" ht="24.6" customHeight="1">
      <c r="A27" s="95"/>
      <c r="B27" s="98"/>
      <c r="C27" s="35" t="s">
        <v>22</v>
      </c>
      <c r="D27" s="58">
        <f>F27+H27</f>
        <v>42</v>
      </c>
      <c r="E27" s="59">
        <f>G27+I27</f>
        <v>3073944</v>
      </c>
      <c r="F27" s="59">
        <v>35</v>
      </c>
      <c r="G27" s="59">
        <v>2638150</v>
      </c>
      <c r="H27" s="59">
        <v>7</v>
      </c>
      <c r="I27" s="60">
        <v>435794</v>
      </c>
      <c r="J27" s="53">
        <f>L27+N27</f>
        <v>46</v>
      </c>
      <c r="K27" s="14">
        <f>M27+O27</f>
        <v>4166352</v>
      </c>
      <c r="L27" s="14">
        <v>26</v>
      </c>
      <c r="M27" s="14">
        <v>1987582</v>
      </c>
      <c r="N27" s="14">
        <v>20</v>
      </c>
      <c r="O27" s="15">
        <v>2178770</v>
      </c>
      <c r="P27" s="58">
        <f>R27+T27</f>
        <v>39</v>
      </c>
      <c r="Q27" s="59">
        <f>S27+U27</f>
        <v>2184616</v>
      </c>
      <c r="R27" s="59">
        <v>32</v>
      </c>
      <c r="S27" s="59">
        <v>2056737</v>
      </c>
      <c r="T27" s="59">
        <v>7</v>
      </c>
      <c r="U27" s="60">
        <v>127879</v>
      </c>
      <c r="V27" s="53">
        <f>X27+Z27</f>
        <v>44</v>
      </c>
      <c r="W27" s="14">
        <f>Y27+AA27</f>
        <v>1960238</v>
      </c>
      <c r="X27" s="14">
        <v>33</v>
      </c>
      <c r="Y27" s="14">
        <v>1606154</v>
      </c>
      <c r="Z27" s="14">
        <v>11</v>
      </c>
      <c r="AA27" s="15">
        <v>354084</v>
      </c>
    </row>
    <row r="28" spans="1:27" ht="24.6" customHeight="1">
      <c r="A28" s="95"/>
      <c r="B28" s="98"/>
      <c r="C28" s="35" t="s">
        <v>23</v>
      </c>
      <c r="D28" s="58">
        <f>F28+H28</f>
        <v>2</v>
      </c>
      <c r="E28" s="59">
        <f>G28+I28</f>
        <v>15659</v>
      </c>
      <c r="F28" s="59">
        <v>2</v>
      </c>
      <c r="G28" s="59">
        <v>15659</v>
      </c>
      <c r="H28" s="59">
        <v>0</v>
      </c>
      <c r="I28" s="60">
        <v>0</v>
      </c>
      <c r="J28" s="53">
        <f>L28+N28</f>
        <v>9</v>
      </c>
      <c r="K28" s="14">
        <f>M28+O28</f>
        <v>433431</v>
      </c>
      <c r="L28" s="14">
        <v>8</v>
      </c>
      <c r="M28" s="14">
        <v>402414</v>
      </c>
      <c r="N28" s="14">
        <v>1</v>
      </c>
      <c r="O28" s="15">
        <v>31017</v>
      </c>
      <c r="P28" s="58">
        <f>R28+T28</f>
        <v>6</v>
      </c>
      <c r="Q28" s="59">
        <f>S28+U28</f>
        <v>337344</v>
      </c>
      <c r="R28" s="59">
        <v>6</v>
      </c>
      <c r="S28" s="59">
        <v>337344</v>
      </c>
      <c r="T28" s="59">
        <v>0</v>
      </c>
      <c r="U28" s="60">
        <v>0</v>
      </c>
      <c r="V28" s="53">
        <f>X28+Z28</f>
        <v>7</v>
      </c>
      <c r="W28" s="14">
        <f>Y28+AA28</f>
        <v>366344</v>
      </c>
      <c r="X28" s="14">
        <v>5</v>
      </c>
      <c r="Y28" s="14">
        <v>96424</v>
      </c>
      <c r="Z28" s="14">
        <v>2</v>
      </c>
      <c r="AA28" s="15">
        <v>269920</v>
      </c>
    </row>
    <row r="29" spans="1:27" ht="27" customHeight="1">
      <c r="A29" s="94" t="s">
        <v>113</v>
      </c>
      <c r="B29" s="96" t="s">
        <v>74</v>
      </c>
      <c r="C29" s="34" t="s">
        <v>0</v>
      </c>
      <c r="D29" s="55">
        <f>SUM(D30:D41)</f>
        <v>31447</v>
      </c>
      <c r="E29" s="56">
        <f>SUM(E30:E41)+2381098</f>
        <v>1553682954</v>
      </c>
      <c r="F29" s="56">
        <f>SUM(F30:F41)</f>
        <v>21988</v>
      </c>
      <c r="G29" s="56">
        <f>SUM(G30:G41)</f>
        <v>1175550650</v>
      </c>
      <c r="H29" s="56">
        <f>SUM(H30:H41)</f>
        <v>9459</v>
      </c>
      <c r="I29" s="57">
        <f>SUM(I30:I41)</f>
        <v>375751206</v>
      </c>
      <c r="J29" s="52">
        <f>SUM(J30:J41)</f>
        <v>32584</v>
      </c>
      <c r="K29" s="12">
        <f>SUM(K30:K41)+2627744</f>
        <v>1546644860</v>
      </c>
      <c r="L29" s="12">
        <f>SUM(L30:L41)</f>
        <v>22995</v>
      </c>
      <c r="M29" s="12">
        <f>SUM(M30:M41)</f>
        <v>1162932292</v>
      </c>
      <c r="N29" s="12">
        <f>SUM(N30:N41)</f>
        <v>9589</v>
      </c>
      <c r="O29" s="13">
        <f>SUM(O30:O41)</f>
        <v>381084824</v>
      </c>
      <c r="P29" s="55">
        <f>SUM(P30:P41)</f>
        <v>34613</v>
      </c>
      <c r="Q29" s="56">
        <f>SUM(Q30:Q41)+3009583</f>
        <v>1630960152</v>
      </c>
      <c r="R29" s="56">
        <f>SUM(R30:R41)</f>
        <v>23371</v>
      </c>
      <c r="S29" s="56">
        <f>SUM(S30:S41)</f>
        <v>1174988103</v>
      </c>
      <c r="T29" s="56">
        <f>SUM(T30:T41)</f>
        <v>11242</v>
      </c>
      <c r="U29" s="57">
        <f>SUM(U30:U41)</f>
        <v>452962466</v>
      </c>
      <c r="V29" s="52">
        <f t="shared" ref="V29:AA29" si="10">SUM(V30:V41)</f>
        <v>34953</v>
      </c>
      <c r="W29" s="12">
        <f>SUM(W30:W41)+13623507</f>
        <v>1615355887</v>
      </c>
      <c r="X29" s="12">
        <f t="shared" si="10"/>
        <v>24366</v>
      </c>
      <c r="Y29" s="12">
        <f t="shared" si="10"/>
        <v>1167272298</v>
      </c>
      <c r="Z29" s="12">
        <f t="shared" si="10"/>
        <v>10587</v>
      </c>
      <c r="AA29" s="13">
        <f t="shared" si="10"/>
        <v>434460082</v>
      </c>
    </row>
    <row r="30" spans="1:27" ht="27" customHeight="1">
      <c r="A30" s="99"/>
      <c r="B30" s="98"/>
      <c r="C30" s="35" t="s">
        <v>70</v>
      </c>
      <c r="D30" s="58">
        <f t="shared" ref="D30:D41" si="11">F30+H30</f>
        <v>0</v>
      </c>
      <c r="E30" s="59">
        <f t="shared" ref="E30:E41" si="12">G30+I30</f>
        <v>0</v>
      </c>
      <c r="F30" s="59">
        <v>0</v>
      </c>
      <c r="G30" s="59">
        <v>0</v>
      </c>
      <c r="H30" s="59">
        <v>0</v>
      </c>
      <c r="I30" s="60">
        <v>0</v>
      </c>
      <c r="J30" s="53">
        <f t="shared" ref="J30:J41" si="13">L30+N30</f>
        <v>1</v>
      </c>
      <c r="K30" s="14">
        <f t="shared" ref="K30:K41" si="14">M30+O30</f>
        <v>33421</v>
      </c>
      <c r="L30" s="14">
        <v>0</v>
      </c>
      <c r="M30" s="14">
        <v>0</v>
      </c>
      <c r="N30" s="14">
        <v>1</v>
      </c>
      <c r="O30" s="15">
        <v>33421</v>
      </c>
      <c r="P30" s="58">
        <f t="shared" ref="P30:P41" si="15">R30+T30</f>
        <v>1</v>
      </c>
      <c r="Q30" s="59">
        <f t="shared" ref="Q30:Q41" si="16">S30+U30</f>
        <v>98596</v>
      </c>
      <c r="R30" s="59">
        <v>0</v>
      </c>
      <c r="S30" s="59">
        <v>0</v>
      </c>
      <c r="T30" s="59">
        <v>1</v>
      </c>
      <c r="U30" s="60">
        <v>98596</v>
      </c>
      <c r="V30" s="53">
        <f t="shared" ref="V30:V41" si="17">X30+Z30</f>
        <v>0</v>
      </c>
      <c r="W30" s="14">
        <f t="shared" ref="W30:W41" si="18">Y30+AA30</f>
        <v>0</v>
      </c>
      <c r="X30" s="14">
        <v>0</v>
      </c>
      <c r="Y30" s="14">
        <v>0</v>
      </c>
      <c r="Z30" s="14">
        <v>0</v>
      </c>
      <c r="AA30" s="15">
        <v>0</v>
      </c>
    </row>
    <row r="31" spans="1:27" ht="27" customHeight="1">
      <c r="A31" s="99"/>
      <c r="B31" s="98"/>
      <c r="C31" s="36" t="s">
        <v>34</v>
      </c>
      <c r="D31" s="58">
        <f t="shared" si="11"/>
        <v>673</v>
      </c>
      <c r="E31" s="59">
        <f t="shared" si="12"/>
        <v>33161438</v>
      </c>
      <c r="F31" s="59">
        <v>501</v>
      </c>
      <c r="G31" s="59">
        <v>26065816</v>
      </c>
      <c r="H31" s="59">
        <v>172</v>
      </c>
      <c r="I31" s="60">
        <v>7095622</v>
      </c>
      <c r="J31" s="53">
        <f t="shared" si="13"/>
        <v>671</v>
      </c>
      <c r="K31" s="14">
        <f t="shared" si="14"/>
        <v>35417085</v>
      </c>
      <c r="L31" s="14">
        <v>469</v>
      </c>
      <c r="M31" s="14">
        <v>25392657</v>
      </c>
      <c r="N31" s="14">
        <v>202</v>
      </c>
      <c r="O31" s="15">
        <v>10024428</v>
      </c>
      <c r="P31" s="58">
        <f t="shared" si="15"/>
        <v>749</v>
      </c>
      <c r="Q31" s="59">
        <f t="shared" si="16"/>
        <v>36636270</v>
      </c>
      <c r="R31" s="59">
        <v>523</v>
      </c>
      <c r="S31" s="59">
        <v>27036279</v>
      </c>
      <c r="T31" s="59">
        <v>226</v>
      </c>
      <c r="U31" s="60">
        <v>9599991</v>
      </c>
      <c r="V31" s="53">
        <f t="shared" si="17"/>
        <v>551</v>
      </c>
      <c r="W31" s="14">
        <f t="shared" si="18"/>
        <v>27846865</v>
      </c>
      <c r="X31" s="14">
        <v>399</v>
      </c>
      <c r="Y31" s="14">
        <v>20214109</v>
      </c>
      <c r="Z31" s="14">
        <v>152</v>
      </c>
      <c r="AA31" s="15">
        <v>7632756</v>
      </c>
    </row>
    <row r="32" spans="1:27" ht="27" customHeight="1">
      <c r="A32" s="99"/>
      <c r="B32" s="98"/>
      <c r="C32" s="36" t="s">
        <v>35</v>
      </c>
      <c r="D32" s="58">
        <f t="shared" si="11"/>
        <v>2843</v>
      </c>
      <c r="E32" s="59">
        <f t="shared" si="12"/>
        <v>131635192</v>
      </c>
      <c r="F32" s="59">
        <v>1892</v>
      </c>
      <c r="G32" s="59">
        <v>94995537</v>
      </c>
      <c r="H32" s="59">
        <v>951</v>
      </c>
      <c r="I32" s="60">
        <v>36639655</v>
      </c>
      <c r="J32" s="53">
        <f t="shared" si="13"/>
        <v>2668</v>
      </c>
      <c r="K32" s="14">
        <f t="shared" si="14"/>
        <v>134178841</v>
      </c>
      <c r="L32" s="14">
        <v>1770</v>
      </c>
      <c r="M32" s="14">
        <v>95689104</v>
      </c>
      <c r="N32" s="14">
        <v>898</v>
      </c>
      <c r="O32" s="15">
        <v>38489737</v>
      </c>
      <c r="P32" s="58">
        <f t="shared" si="15"/>
        <v>3021</v>
      </c>
      <c r="Q32" s="59">
        <f t="shared" si="16"/>
        <v>157084443</v>
      </c>
      <c r="R32" s="59">
        <v>1924</v>
      </c>
      <c r="S32" s="59">
        <v>108860060</v>
      </c>
      <c r="T32" s="59">
        <v>1097</v>
      </c>
      <c r="U32" s="60">
        <v>48224383</v>
      </c>
      <c r="V32" s="53">
        <f t="shared" si="17"/>
        <v>2766</v>
      </c>
      <c r="W32" s="14">
        <f t="shared" si="18"/>
        <v>130695736</v>
      </c>
      <c r="X32" s="14">
        <v>1817</v>
      </c>
      <c r="Y32" s="14">
        <v>92353318</v>
      </c>
      <c r="Z32" s="14">
        <v>949</v>
      </c>
      <c r="AA32" s="15">
        <v>38342418</v>
      </c>
    </row>
    <row r="33" spans="1:27" ht="27" customHeight="1">
      <c r="A33" s="99"/>
      <c r="B33" s="98"/>
      <c r="C33" s="36" t="s">
        <v>36</v>
      </c>
      <c r="D33" s="58">
        <f t="shared" si="11"/>
        <v>3873</v>
      </c>
      <c r="E33" s="59">
        <f t="shared" si="12"/>
        <v>185780528</v>
      </c>
      <c r="F33" s="59">
        <v>2699</v>
      </c>
      <c r="G33" s="59">
        <v>136065026</v>
      </c>
      <c r="H33" s="59">
        <v>1174</v>
      </c>
      <c r="I33" s="60">
        <v>49715502</v>
      </c>
      <c r="J33" s="53">
        <f t="shared" si="13"/>
        <v>3932</v>
      </c>
      <c r="K33" s="14">
        <f t="shared" si="14"/>
        <v>182919296</v>
      </c>
      <c r="L33" s="14">
        <v>2816</v>
      </c>
      <c r="M33" s="14">
        <v>139903936</v>
      </c>
      <c r="N33" s="14">
        <v>1116</v>
      </c>
      <c r="O33" s="15">
        <v>43015360</v>
      </c>
      <c r="P33" s="58">
        <f t="shared" si="15"/>
        <v>4311</v>
      </c>
      <c r="Q33" s="59">
        <f t="shared" si="16"/>
        <v>213738013</v>
      </c>
      <c r="R33" s="59">
        <v>2863</v>
      </c>
      <c r="S33" s="59">
        <v>150840152</v>
      </c>
      <c r="T33" s="59">
        <v>1448</v>
      </c>
      <c r="U33" s="60">
        <v>62897861</v>
      </c>
      <c r="V33" s="53">
        <f t="shared" si="17"/>
        <v>4653</v>
      </c>
      <c r="W33" s="14">
        <f t="shared" si="18"/>
        <v>201911460</v>
      </c>
      <c r="X33" s="14">
        <v>3153</v>
      </c>
      <c r="Y33" s="14">
        <v>145017608</v>
      </c>
      <c r="Z33" s="14">
        <v>1500</v>
      </c>
      <c r="AA33" s="15">
        <v>56893852</v>
      </c>
    </row>
    <row r="34" spans="1:27" ht="27" customHeight="1">
      <c r="A34" s="99"/>
      <c r="B34" s="98"/>
      <c r="C34" s="36" t="s">
        <v>37</v>
      </c>
      <c r="D34" s="58">
        <f t="shared" si="11"/>
        <v>4083</v>
      </c>
      <c r="E34" s="59">
        <f t="shared" si="12"/>
        <v>194362365</v>
      </c>
      <c r="F34" s="59">
        <v>3034</v>
      </c>
      <c r="G34" s="59">
        <v>154337569</v>
      </c>
      <c r="H34" s="59">
        <v>1049</v>
      </c>
      <c r="I34" s="60">
        <v>40024796</v>
      </c>
      <c r="J34" s="53">
        <f t="shared" si="13"/>
        <v>4229</v>
      </c>
      <c r="K34" s="14">
        <f t="shared" si="14"/>
        <v>192755821</v>
      </c>
      <c r="L34" s="14">
        <v>3158</v>
      </c>
      <c r="M34" s="14">
        <v>152383991</v>
      </c>
      <c r="N34" s="14">
        <v>1071</v>
      </c>
      <c r="O34" s="15">
        <v>40371830</v>
      </c>
      <c r="P34" s="58">
        <f t="shared" si="15"/>
        <v>4456</v>
      </c>
      <c r="Q34" s="59">
        <f t="shared" si="16"/>
        <v>200704363</v>
      </c>
      <c r="R34" s="59">
        <v>3128</v>
      </c>
      <c r="S34" s="59">
        <v>151545372</v>
      </c>
      <c r="T34" s="59">
        <v>1328</v>
      </c>
      <c r="U34" s="60">
        <v>49158991</v>
      </c>
      <c r="V34" s="53">
        <f t="shared" si="17"/>
        <v>4642</v>
      </c>
      <c r="W34" s="14">
        <f t="shared" si="18"/>
        <v>202633294</v>
      </c>
      <c r="X34" s="14">
        <v>3301</v>
      </c>
      <c r="Y34" s="14">
        <v>153348778</v>
      </c>
      <c r="Z34" s="14">
        <v>1341</v>
      </c>
      <c r="AA34" s="15">
        <v>49284516</v>
      </c>
    </row>
    <row r="35" spans="1:27" ht="27" customHeight="1">
      <c r="A35" s="99"/>
      <c r="B35" s="98"/>
      <c r="C35" s="36" t="s">
        <v>38</v>
      </c>
      <c r="D35" s="58">
        <f t="shared" si="11"/>
        <v>3621</v>
      </c>
      <c r="E35" s="59">
        <f t="shared" si="12"/>
        <v>189570400</v>
      </c>
      <c r="F35" s="59">
        <v>2673</v>
      </c>
      <c r="G35" s="59">
        <v>150399322</v>
      </c>
      <c r="H35" s="59">
        <v>948</v>
      </c>
      <c r="I35" s="60">
        <v>39171078</v>
      </c>
      <c r="J35" s="53">
        <f t="shared" si="13"/>
        <v>3765</v>
      </c>
      <c r="K35" s="14">
        <f t="shared" si="14"/>
        <v>166625316</v>
      </c>
      <c r="L35" s="14">
        <v>2799</v>
      </c>
      <c r="M35" s="14">
        <v>126816334</v>
      </c>
      <c r="N35" s="14">
        <v>966</v>
      </c>
      <c r="O35" s="15">
        <v>39808982</v>
      </c>
      <c r="P35" s="58">
        <f t="shared" si="15"/>
        <v>3934</v>
      </c>
      <c r="Q35" s="59">
        <f t="shared" si="16"/>
        <v>163471959</v>
      </c>
      <c r="R35" s="59">
        <v>2806</v>
      </c>
      <c r="S35" s="59">
        <v>120626057</v>
      </c>
      <c r="T35" s="59">
        <v>1128</v>
      </c>
      <c r="U35" s="60">
        <v>42845902</v>
      </c>
      <c r="V35" s="53">
        <f t="shared" si="17"/>
        <v>3939</v>
      </c>
      <c r="W35" s="14">
        <f t="shared" si="18"/>
        <v>168398531</v>
      </c>
      <c r="X35" s="14">
        <v>2924</v>
      </c>
      <c r="Y35" s="14">
        <v>132297464</v>
      </c>
      <c r="Z35" s="14">
        <v>1015</v>
      </c>
      <c r="AA35" s="15">
        <v>36101067</v>
      </c>
    </row>
    <row r="36" spans="1:27" ht="27" customHeight="1">
      <c r="A36" s="99"/>
      <c r="B36" s="98"/>
      <c r="C36" s="36" t="s">
        <v>39</v>
      </c>
      <c r="D36" s="58">
        <f t="shared" si="11"/>
        <v>3420</v>
      </c>
      <c r="E36" s="59">
        <f t="shared" si="12"/>
        <v>161383515</v>
      </c>
      <c r="F36" s="59">
        <v>2475</v>
      </c>
      <c r="G36" s="59">
        <v>126569480</v>
      </c>
      <c r="H36" s="59">
        <v>945</v>
      </c>
      <c r="I36" s="60">
        <v>34814035</v>
      </c>
      <c r="J36" s="53">
        <f t="shared" si="13"/>
        <v>3761</v>
      </c>
      <c r="K36" s="14">
        <f t="shared" si="14"/>
        <v>170398779</v>
      </c>
      <c r="L36" s="14">
        <v>2790</v>
      </c>
      <c r="M36" s="14">
        <v>134622748</v>
      </c>
      <c r="N36" s="14">
        <v>971</v>
      </c>
      <c r="O36" s="15">
        <v>35776031</v>
      </c>
      <c r="P36" s="58">
        <f t="shared" si="15"/>
        <v>4078</v>
      </c>
      <c r="Q36" s="59">
        <f t="shared" si="16"/>
        <v>186058830</v>
      </c>
      <c r="R36" s="59">
        <v>2891</v>
      </c>
      <c r="S36" s="59">
        <v>139917241</v>
      </c>
      <c r="T36" s="59">
        <v>1187</v>
      </c>
      <c r="U36" s="60">
        <v>46141589</v>
      </c>
      <c r="V36" s="53">
        <f t="shared" si="17"/>
        <v>4138</v>
      </c>
      <c r="W36" s="14">
        <f t="shared" si="18"/>
        <v>193749643</v>
      </c>
      <c r="X36" s="14">
        <v>2994</v>
      </c>
      <c r="Y36" s="14">
        <v>125160212</v>
      </c>
      <c r="Z36" s="14">
        <v>1144</v>
      </c>
      <c r="AA36" s="15">
        <v>68589431</v>
      </c>
    </row>
    <row r="37" spans="1:27" ht="27" customHeight="1">
      <c r="A37" s="99"/>
      <c r="B37" s="98"/>
      <c r="C37" s="36" t="s">
        <v>40</v>
      </c>
      <c r="D37" s="58">
        <f t="shared" si="11"/>
        <v>4005</v>
      </c>
      <c r="E37" s="59">
        <f t="shared" si="12"/>
        <v>193414468</v>
      </c>
      <c r="F37" s="59">
        <v>2800</v>
      </c>
      <c r="G37" s="59">
        <v>145867603</v>
      </c>
      <c r="H37" s="59">
        <v>1205</v>
      </c>
      <c r="I37" s="60">
        <v>47546865</v>
      </c>
      <c r="J37" s="53">
        <f t="shared" si="13"/>
        <v>4178</v>
      </c>
      <c r="K37" s="14">
        <f t="shared" si="14"/>
        <v>197449579</v>
      </c>
      <c r="L37" s="14">
        <v>3003</v>
      </c>
      <c r="M37" s="14">
        <v>153266862</v>
      </c>
      <c r="N37" s="14">
        <v>1175</v>
      </c>
      <c r="O37" s="15">
        <v>44182717</v>
      </c>
      <c r="P37" s="58">
        <f t="shared" si="15"/>
        <v>4507</v>
      </c>
      <c r="Q37" s="59">
        <f t="shared" si="16"/>
        <v>207400558</v>
      </c>
      <c r="R37" s="59">
        <v>3059</v>
      </c>
      <c r="S37" s="59">
        <v>151429218</v>
      </c>
      <c r="T37" s="59">
        <v>1448</v>
      </c>
      <c r="U37" s="60">
        <v>55971340</v>
      </c>
      <c r="V37" s="53">
        <f t="shared" si="17"/>
        <v>4533</v>
      </c>
      <c r="W37" s="14">
        <f t="shared" si="18"/>
        <v>202911885</v>
      </c>
      <c r="X37" s="14">
        <v>3282</v>
      </c>
      <c r="Y37" s="14">
        <v>152099834</v>
      </c>
      <c r="Z37" s="14">
        <v>1251</v>
      </c>
      <c r="AA37" s="15">
        <v>50812051</v>
      </c>
    </row>
    <row r="38" spans="1:27" ht="27" customHeight="1">
      <c r="A38" s="99"/>
      <c r="B38" s="98"/>
      <c r="C38" s="36" t="s">
        <v>41</v>
      </c>
      <c r="D38" s="58">
        <f t="shared" si="11"/>
        <v>4036</v>
      </c>
      <c r="E38" s="59">
        <f t="shared" si="12"/>
        <v>204707513</v>
      </c>
      <c r="F38" s="59">
        <v>2716</v>
      </c>
      <c r="G38" s="59">
        <v>153524114</v>
      </c>
      <c r="H38" s="59">
        <v>1320</v>
      </c>
      <c r="I38" s="60">
        <v>51183399</v>
      </c>
      <c r="J38" s="53">
        <f t="shared" si="13"/>
        <v>4316</v>
      </c>
      <c r="K38" s="14">
        <f t="shared" si="14"/>
        <v>203332691</v>
      </c>
      <c r="L38" s="14">
        <v>2914</v>
      </c>
      <c r="M38" s="14">
        <v>149293440</v>
      </c>
      <c r="N38" s="14">
        <v>1402</v>
      </c>
      <c r="O38" s="15">
        <v>54039251</v>
      </c>
      <c r="P38" s="58">
        <f t="shared" si="15"/>
        <v>4458</v>
      </c>
      <c r="Q38" s="59">
        <f t="shared" si="16"/>
        <v>207960173</v>
      </c>
      <c r="R38" s="59">
        <v>2908</v>
      </c>
      <c r="S38" s="59">
        <v>147465470</v>
      </c>
      <c r="T38" s="59">
        <v>1550</v>
      </c>
      <c r="U38" s="60">
        <v>60494703</v>
      </c>
      <c r="V38" s="53">
        <f t="shared" si="17"/>
        <v>4632</v>
      </c>
      <c r="W38" s="14">
        <f t="shared" si="18"/>
        <v>219589664</v>
      </c>
      <c r="X38" s="14">
        <v>3166</v>
      </c>
      <c r="Y38" s="14">
        <v>164135339</v>
      </c>
      <c r="Z38" s="14">
        <v>1466</v>
      </c>
      <c r="AA38" s="15">
        <v>55454325</v>
      </c>
    </row>
    <row r="39" spans="1:27" ht="27" customHeight="1">
      <c r="A39" s="99"/>
      <c r="B39" s="98"/>
      <c r="C39" s="36" t="s">
        <v>42</v>
      </c>
      <c r="D39" s="58">
        <f t="shared" si="11"/>
        <v>3160</v>
      </c>
      <c r="E39" s="59">
        <f t="shared" si="12"/>
        <v>160977573</v>
      </c>
      <c r="F39" s="59">
        <v>2041</v>
      </c>
      <c r="G39" s="59">
        <v>116347898</v>
      </c>
      <c r="H39" s="59">
        <v>1119</v>
      </c>
      <c r="I39" s="60">
        <v>44629675</v>
      </c>
      <c r="J39" s="53">
        <f t="shared" si="13"/>
        <v>3330</v>
      </c>
      <c r="K39" s="14">
        <f t="shared" si="14"/>
        <v>168316121</v>
      </c>
      <c r="L39" s="14">
        <v>2160</v>
      </c>
      <c r="M39" s="14">
        <v>120472855</v>
      </c>
      <c r="N39" s="14">
        <v>1170</v>
      </c>
      <c r="O39" s="15">
        <v>47843266</v>
      </c>
      <c r="P39" s="58">
        <f t="shared" si="15"/>
        <v>3397</v>
      </c>
      <c r="Q39" s="59">
        <f t="shared" si="16"/>
        <v>168734967</v>
      </c>
      <c r="R39" s="59">
        <v>2155</v>
      </c>
      <c r="S39" s="59">
        <v>117932408</v>
      </c>
      <c r="T39" s="59">
        <v>1242</v>
      </c>
      <c r="U39" s="60">
        <v>50802559</v>
      </c>
      <c r="V39" s="53">
        <f t="shared" si="17"/>
        <v>3407</v>
      </c>
      <c r="W39" s="14">
        <f t="shared" si="18"/>
        <v>160712767</v>
      </c>
      <c r="X39" s="14">
        <v>2207</v>
      </c>
      <c r="Y39" s="14">
        <v>112478277</v>
      </c>
      <c r="Z39" s="14">
        <v>1200</v>
      </c>
      <c r="AA39" s="15">
        <v>48234490</v>
      </c>
    </row>
    <row r="40" spans="1:27" ht="27" customHeight="1">
      <c r="A40" s="99"/>
      <c r="B40" s="98"/>
      <c r="C40" s="36" t="s">
        <v>43</v>
      </c>
      <c r="D40" s="58">
        <f t="shared" si="11"/>
        <v>1474</v>
      </c>
      <c r="E40" s="59">
        <f t="shared" si="12"/>
        <v>79900140</v>
      </c>
      <c r="F40" s="59">
        <v>977</v>
      </c>
      <c r="G40" s="59">
        <v>58508695</v>
      </c>
      <c r="H40" s="59">
        <v>497</v>
      </c>
      <c r="I40" s="60">
        <v>21391445</v>
      </c>
      <c r="J40" s="53">
        <f t="shared" si="13"/>
        <v>1501</v>
      </c>
      <c r="K40" s="14">
        <f t="shared" si="14"/>
        <v>77351532</v>
      </c>
      <c r="L40" s="14">
        <v>963</v>
      </c>
      <c r="M40" s="14">
        <v>53505131</v>
      </c>
      <c r="N40" s="14">
        <v>538</v>
      </c>
      <c r="O40" s="15">
        <v>23846401</v>
      </c>
      <c r="P40" s="58">
        <f t="shared" si="15"/>
        <v>1446</v>
      </c>
      <c r="Q40" s="59">
        <f t="shared" si="16"/>
        <v>70397933</v>
      </c>
      <c r="R40" s="59">
        <v>935</v>
      </c>
      <c r="S40" s="59">
        <v>47078478</v>
      </c>
      <c r="T40" s="59">
        <v>511</v>
      </c>
      <c r="U40" s="60">
        <v>23319455</v>
      </c>
      <c r="V40" s="53">
        <f t="shared" si="17"/>
        <v>1388</v>
      </c>
      <c r="W40" s="14">
        <f t="shared" si="18"/>
        <v>70062806</v>
      </c>
      <c r="X40" s="14">
        <v>910</v>
      </c>
      <c r="Y40" s="14">
        <v>51132970</v>
      </c>
      <c r="Z40" s="14">
        <v>478</v>
      </c>
      <c r="AA40" s="15">
        <v>18929836</v>
      </c>
    </row>
    <row r="41" spans="1:27" ht="27" customHeight="1">
      <c r="A41" s="99"/>
      <c r="B41" s="98"/>
      <c r="C41" s="36" t="s">
        <v>71</v>
      </c>
      <c r="D41" s="58">
        <f t="shared" si="11"/>
        <v>259</v>
      </c>
      <c r="E41" s="59">
        <f t="shared" si="12"/>
        <v>16408724</v>
      </c>
      <c r="F41" s="59">
        <v>180</v>
      </c>
      <c r="G41" s="59">
        <v>12869590</v>
      </c>
      <c r="H41" s="59">
        <v>79</v>
      </c>
      <c r="I41" s="60">
        <v>3539134</v>
      </c>
      <c r="J41" s="53">
        <f t="shared" si="13"/>
        <v>232</v>
      </c>
      <c r="K41" s="14">
        <f t="shared" si="14"/>
        <v>15238634</v>
      </c>
      <c r="L41" s="14">
        <v>153</v>
      </c>
      <c r="M41" s="14">
        <v>11585234</v>
      </c>
      <c r="N41" s="14">
        <v>79</v>
      </c>
      <c r="O41" s="15">
        <v>3653400</v>
      </c>
      <c r="P41" s="58">
        <f t="shared" si="15"/>
        <v>255</v>
      </c>
      <c r="Q41" s="59">
        <f t="shared" si="16"/>
        <v>15664464</v>
      </c>
      <c r="R41" s="59">
        <v>179</v>
      </c>
      <c r="S41" s="59">
        <v>12257368</v>
      </c>
      <c r="T41" s="59">
        <v>76</v>
      </c>
      <c r="U41" s="60">
        <v>3407096</v>
      </c>
      <c r="V41" s="53">
        <f t="shared" si="17"/>
        <v>304</v>
      </c>
      <c r="W41" s="14">
        <f t="shared" si="18"/>
        <v>23219729</v>
      </c>
      <c r="X41" s="14">
        <v>213</v>
      </c>
      <c r="Y41" s="14">
        <v>19034389</v>
      </c>
      <c r="Z41" s="14">
        <v>91</v>
      </c>
      <c r="AA41" s="15">
        <v>4185340</v>
      </c>
    </row>
    <row r="42" spans="1:27" ht="24" customHeight="1">
      <c r="A42" s="94" t="s">
        <v>113</v>
      </c>
      <c r="B42" s="96" t="s">
        <v>55</v>
      </c>
      <c r="C42" s="34" t="s">
        <v>0</v>
      </c>
      <c r="D42" s="55">
        <f>SUM(D43:D61)</f>
        <v>31447</v>
      </c>
      <c r="E42" s="56">
        <f>SUM(E43:E61)+2381098</f>
        <v>1553682954</v>
      </c>
      <c r="F42" s="56">
        <f>SUM(F43:F61)</f>
        <v>21988</v>
      </c>
      <c r="G42" s="56">
        <f>SUM(G43:G61)</f>
        <v>1175550650</v>
      </c>
      <c r="H42" s="56">
        <f>SUM(H43:H61)</f>
        <v>9459</v>
      </c>
      <c r="I42" s="57">
        <f>SUM(I43:I61)</f>
        <v>375751206</v>
      </c>
      <c r="J42" s="52">
        <f>SUM(J43:J61)</f>
        <v>32584</v>
      </c>
      <c r="K42" s="12">
        <f>SUM(K43:K61)+2627744</f>
        <v>1546644860</v>
      </c>
      <c r="L42" s="12">
        <f>SUM(L43:L61)</f>
        <v>22995</v>
      </c>
      <c r="M42" s="12">
        <f>SUM(M43:M61)</f>
        <v>1162932292</v>
      </c>
      <c r="N42" s="12">
        <f>SUM(N43:N61)</f>
        <v>9589</v>
      </c>
      <c r="O42" s="13">
        <f>SUM(O43:O61)</f>
        <v>381084824</v>
      </c>
      <c r="P42" s="55">
        <f>SUM(P43:P61)</f>
        <v>34613</v>
      </c>
      <c r="Q42" s="56">
        <f>SUM(Q43:Q61)+3009583</f>
        <v>1630960152</v>
      </c>
      <c r="R42" s="56">
        <f>SUM(R43:R61)</f>
        <v>23371</v>
      </c>
      <c r="S42" s="56">
        <f>SUM(S43:S61)</f>
        <v>1174988103</v>
      </c>
      <c r="T42" s="56">
        <f>SUM(T43:T61)</f>
        <v>11242</v>
      </c>
      <c r="U42" s="57">
        <f>SUM(U43:U61)</f>
        <v>452962466</v>
      </c>
      <c r="V42" s="52">
        <f t="shared" ref="V42:AA42" si="19">SUM(V43:V61)</f>
        <v>34953</v>
      </c>
      <c r="W42" s="12">
        <f>SUM(W43:W61)+13623507</f>
        <v>1615355887</v>
      </c>
      <c r="X42" s="12">
        <f t="shared" si="19"/>
        <v>24366</v>
      </c>
      <c r="Y42" s="12">
        <f t="shared" si="19"/>
        <v>1167272298</v>
      </c>
      <c r="Z42" s="12">
        <f t="shared" si="19"/>
        <v>10587</v>
      </c>
      <c r="AA42" s="13">
        <f t="shared" si="19"/>
        <v>434460082</v>
      </c>
    </row>
    <row r="43" spans="1:27" ht="32.450000000000003" customHeight="1">
      <c r="A43" s="99"/>
      <c r="B43" s="98"/>
      <c r="C43" s="38" t="s">
        <v>50</v>
      </c>
      <c r="D43" s="58">
        <f t="shared" ref="D43:D61" si="20">F43+H43</f>
        <v>350</v>
      </c>
      <c r="E43" s="59">
        <f t="shared" ref="E43:E61" si="21">G43+I43</f>
        <v>19579963</v>
      </c>
      <c r="F43" s="59">
        <v>272</v>
      </c>
      <c r="G43" s="59">
        <v>16380009</v>
      </c>
      <c r="H43" s="59">
        <v>78</v>
      </c>
      <c r="I43" s="60">
        <v>3199954</v>
      </c>
      <c r="J43" s="53">
        <f t="shared" ref="J43:J61" si="22">L43+N43</f>
        <v>371</v>
      </c>
      <c r="K43" s="14">
        <f t="shared" ref="K43:K61" si="23">M43+O43</f>
        <v>21676212</v>
      </c>
      <c r="L43" s="14">
        <v>269</v>
      </c>
      <c r="M43" s="14">
        <v>17051135</v>
      </c>
      <c r="N43" s="14">
        <v>102</v>
      </c>
      <c r="O43" s="15">
        <v>4625077</v>
      </c>
      <c r="P43" s="58">
        <f t="shared" ref="P43:P61" si="24">R43+T43</f>
        <v>359</v>
      </c>
      <c r="Q43" s="59">
        <f t="shared" ref="Q43:Q61" si="25">S43+U43</f>
        <v>18456962</v>
      </c>
      <c r="R43" s="59">
        <v>250</v>
      </c>
      <c r="S43" s="59">
        <v>13813840</v>
      </c>
      <c r="T43" s="59">
        <v>109</v>
      </c>
      <c r="U43" s="60">
        <v>4643122</v>
      </c>
      <c r="V43" s="53">
        <f t="shared" ref="V43:V61" si="26">X43+Z43</f>
        <v>410</v>
      </c>
      <c r="W43" s="14">
        <f t="shared" ref="W43:W61" si="27">Y43+AA43</f>
        <v>20225014</v>
      </c>
      <c r="X43" s="14">
        <v>296</v>
      </c>
      <c r="Y43" s="14">
        <v>16220714</v>
      </c>
      <c r="Z43" s="14">
        <v>114</v>
      </c>
      <c r="AA43" s="15">
        <v>4004300</v>
      </c>
    </row>
    <row r="44" spans="1:27" ht="32.450000000000003" customHeight="1">
      <c r="A44" s="99"/>
      <c r="B44" s="98"/>
      <c r="C44" s="38" t="s">
        <v>60</v>
      </c>
      <c r="D44" s="58">
        <f t="shared" si="20"/>
        <v>24</v>
      </c>
      <c r="E44" s="59">
        <f t="shared" si="21"/>
        <v>1255621</v>
      </c>
      <c r="F44" s="59">
        <v>21</v>
      </c>
      <c r="G44" s="59">
        <v>1116311</v>
      </c>
      <c r="H44" s="59">
        <v>3</v>
      </c>
      <c r="I44" s="60">
        <v>139310</v>
      </c>
      <c r="J44" s="53">
        <f t="shared" si="22"/>
        <v>31</v>
      </c>
      <c r="K44" s="14">
        <f t="shared" si="23"/>
        <v>2025371</v>
      </c>
      <c r="L44" s="14">
        <v>31</v>
      </c>
      <c r="M44" s="14">
        <v>2025371</v>
      </c>
      <c r="N44" s="14">
        <v>0</v>
      </c>
      <c r="O44" s="15">
        <v>0</v>
      </c>
      <c r="P44" s="58">
        <f t="shared" si="24"/>
        <v>38</v>
      </c>
      <c r="Q44" s="59">
        <f t="shared" si="25"/>
        <v>1527238</v>
      </c>
      <c r="R44" s="59">
        <v>33</v>
      </c>
      <c r="S44" s="59">
        <v>1233143</v>
      </c>
      <c r="T44" s="59">
        <v>5</v>
      </c>
      <c r="U44" s="60">
        <v>294095</v>
      </c>
      <c r="V44" s="53">
        <f t="shared" si="26"/>
        <v>44</v>
      </c>
      <c r="W44" s="14">
        <f t="shared" si="27"/>
        <v>2670651</v>
      </c>
      <c r="X44" s="14">
        <v>41</v>
      </c>
      <c r="Y44" s="14">
        <v>2570141</v>
      </c>
      <c r="Z44" s="14">
        <v>3</v>
      </c>
      <c r="AA44" s="15">
        <v>100510</v>
      </c>
    </row>
    <row r="45" spans="1:27" ht="24" customHeight="1">
      <c r="A45" s="99"/>
      <c r="B45" s="98"/>
      <c r="C45" s="38" t="s">
        <v>24</v>
      </c>
      <c r="D45" s="58">
        <f t="shared" si="20"/>
        <v>10461</v>
      </c>
      <c r="E45" s="59">
        <f t="shared" si="21"/>
        <v>528961384</v>
      </c>
      <c r="F45" s="59">
        <v>7698</v>
      </c>
      <c r="G45" s="59">
        <v>420527280</v>
      </c>
      <c r="H45" s="59">
        <v>2763</v>
      </c>
      <c r="I45" s="60">
        <v>108434104</v>
      </c>
      <c r="J45" s="53">
        <f t="shared" si="22"/>
        <v>11102</v>
      </c>
      <c r="K45" s="14">
        <f t="shared" si="23"/>
        <v>550171488</v>
      </c>
      <c r="L45" s="14">
        <v>8162</v>
      </c>
      <c r="M45" s="14">
        <v>429586646</v>
      </c>
      <c r="N45" s="14">
        <v>2940</v>
      </c>
      <c r="O45" s="15">
        <v>120584842</v>
      </c>
      <c r="P45" s="58">
        <f t="shared" si="24"/>
        <v>11660</v>
      </c>
      <c r="Q45" s="59">
        <f t="shared" si="25"/>
        <v>577840341</v>
      </c>
      <c r="R45" s="59">
        <v>8273</v>
      </c>
      <c r="S45" s="59">
        <v>434873833</v>
      </c>
      <c r="T45" s="59">
        <v>3387</v>
      </c>
      <c r="U45" s="60">
        <v>142966508</v>
      </c>
      <c r="V45" s="53">
        <f t="shared" si="26"/>
        <v>12278</v>
      </c>
      <c r="W45" s="14">
        <f t="shared" si="27"/>
        <v>592550122</v>
      </c>
      <c r="X45" s="14">
        <v>8848</v>
      </c>
      <c r="Y45" s="14">
        <v>444147181</v>
      </c>
      <c r="Z45" s="14">
        <v>3430</v>
      </c>
      <c r="AA45" s="15">
        <v>148402941</v>
      </c>
    </row>
    <row r="46" spans="1:27" ht="32.450000000000003" customHeight="1">
      <c r="A46" s="99"/>
      <c r="B46" s="98"/>
      <c r="C46" s="38" t="s">
        <v>61</v>
      </c>
      <c r="D46" s="58">
        <f t="shared" si="20"/>
        <v>48</v>
      </c>
      <c r="E46" s="59">
        <f t="shared" si="21"/>
        <v>7295237</v>
      </c>
      <c r="F46" s="59">
        <v>47</v>
      </c>
      <c r="G46" s="59">
        <v>7265250</v>
      </c>
      <c r="H46" s="59">
        <v>1</v>
      </c>
      <c r="I46" s="60">
        <v>29987</v>
      </c>
      <c r="J46" s="53">
        <f t="shared" si="22"/>
        <v>65</v>
      </c>
      <c r="K46" s="14">
        <f t="shared" si="23"/>
        <v>8728753</v>
      </c>
      <c r="L46" s="14">
        <v>61</v>
      </c>
      <c r="M46" s="14">
        <v>8606509</v>
      </c>
      <c r="N46" s="14">
        <v>4</v>
      </c>
      <c r="O46" s="15">
        <v>122244</v>
      </c>
      <c r="P46" s="58">
        <f t="shared" si="24"/>
        <v>77</v>
      </c>
      <c r="Q46" s="59">
        <f t="shared" si="25"/>
        <v>5067696</v>
      </c>
      <c r="R46" s="59">
        <v>65</v>
      </c>
      <c r="S46" s="59">
        <v>4569738</v>
      </c>
      <c r="T46" s="59">
        <v>12</v>
      </c>
      <c r="U46" s="60">
        <v>497958</v>
      </c>
      <c r="V46" s="53">
        <f t="shared" si="26"/>
        <v>72</v>
      </c>
      <c r="W46" s="14">
        <f t="shared" si="27"/>
        <v>5058940</v>
      </c>
      <c r="X46" s="14">
        <v>68</v>
      </c>
      <c r="Y46" s="14">
        <v>4772960</v>
      </c>
      <c r="Z46" s="14">
        <v>4</v>
      </c>
      <c r="AA46" s="15">
        <v>285980</v>
      </c>
    </row>
    <row r="47" spans="1:27" ht="32.450000000000003" customHeight="1">
      <c r="A47" s="99"/>
      <c r="B47" s="98"/>
      <c r="C47" s="38" t="s">
        <v>51</v>
      </c>
      <c r="D47" s="58">
        <f t="shared" si="20"/>
        <v>278</v>
      </c>
      <c r="E47" s="59">
        <f t="shared" si="21"/>
        <v>17287519</v>
      </c>
      <c r="F47" s="59">
        <v>203</v>
      </c>
      <c r="G47" s="59">
        <v>14501123</v>
      </c>
      <c r="H47" s="59">
        <v>75</v>
      </c>
      <c r="I47" s="60">
        <v>2786396</v>
      </c>
      <c r="J47" s="53">
        <f t="shared" si="22"/>
        <v>310</v>
      </c>
      <c r="K47" s="14">
        <f t="shared" si="23"/>
        <v>16336521</v>
      </c>
      <c r="L47" s="14">
        <v>217</v>
      </c>
      <c r="M47" s="14">
        <v>12981606</v>
      </c>
      <c r="N47" s="14">
        <v>93</v>
      </c>
      <c r="O47" s="15">
        <v>3354915</v>
      </c>
      <c r="P47" s="58">
        <f t="shared" si="24"/>
        <v>328</v>
      </c>
      <c r="Q47" s="59">
        <f t="shared" si="25"/>
        <v>19182964</v>
      </c>
      <c r="R47" s="59">
        <v>219</v>
      </c>
      <c r="S47" s="59">
        <v>13748270</v>
      </c>
      <c r="T47" s="59">
        <v>109</v>
      </c>
      <c r="U47" s="60">
        <v>5434694</v>
      </c>
      <c r="V47" s="53">
        <f t="shared" si="26"/>
        <v>390</v>
      </c>
      <c r="W47" s="14">
        <f t="shared" si="27"/>
        <v>21824156</v>
      </c>
      <c r="X47" s="14">
        <v>291</v>
      </c>
      <c r="Y47" s="14">
        <v>16830097</v>
      </c>
      <c r="Z47" s="14">
        <v>99</v>
      </c>
      <c r="AA47" s="15">
        <v>4994059</v>
      </c>
    </row>
    <row r="48" spans="1:27" ht="24" customHeight="1">
      <c r="A48" s="99"/>
      <c r="B48" s="98"/>
      <c r="C48" s="38" t="s">
        <v>25</v>
      </c>
      <c r="D48" s="58">
        <f t="shared" si="20"/>
        <v>4993</v>
      </c>
      <c r="E48" s="59">
        <f t="shared" si="21"/>
        <v>257031812</v>
      </c>
      <c r="F48" s="59">
        <v>4478</v>
      </c>
      <c r="G48" s="59">
        <v>237244627</v>
      </c>
      <c r="H48" s="59">
        <v>515</v>
      </c>
      <c r="I48" s="60">
        <v>19787185</v>
      </c>
      <c r="J48" s="53">
        <f t="shared" si="22"/>
        <v>5521</v>
      </c>
      <c r="K48" s="14">
        <f t="shared" si="23"/>
        <v>272259342</v>
      </c>
      <c r="L48" s="14">
        <v>4898</v>
      </c>
      <c r="M48" s="14">
        <v>248819875</v>
      </c>
      <c r="N48" s="14">
        <v>623</v>
      </c>
      <c r="O48" s="15">
        <v>23439467</v>
      </c>
      <c r="P48" s="58">
        <f t="shared" si="24"/>
        <v>5882</v>
      </c>
      <c r="Q48" s="59">
        <f t="shared" si="25"/>
        <v>276598791</v>
      </c>
      <c r="R48" s="59">
        <v>4825</v>
      </c>
      <c r="S48" s="59">
        <v>234964786</v>
      </c>
      <c r="T48" s="59">
        <v>1057</v>
      </c>
      <c r="U48" s="60">
        <v>41634005</v>
      </c>
      <c r="V48" s="53">
        <f t="shared" si="26"/>
        <v>5761</v>
      </c>
      <c r="W48" s="14">
        <f t="shared" si="27"/>
        <v>268843196</v>
      </c>
      <c r="X48" s="14">
        <v>5083</v>
      </c>
      <c r="Y48" s="14">
        <v>238341332</v>
      </c>
      <c r="Z48" s="14">
        <v>678</v>
      </c>
      <c r="AA48" s="15">
        <v>30501864</v>
      </c>
    </row>
    <row r="49" spans="1:27" ht="24" customHeight="1">
      <c r="A49" s="99"/>
      <c r="B49" s="98"/>
      <c r="C49" s="38" t="s">
        <v>109</v>
      </c>
      <c r="D49" s="58">
        <f t="shared" si="20"/>
        <v>5261</v>
      </c>
      <c r="E49" s="59">
        <f t="shared" si="21"/>
        <v>251323131</v>
      </c>
      <c r="F49" s="59">
        <v>3457</v>
      </c>
      <c r="G49" s="59">
        <v>177243002</v>
      </c>
      <c r="H49" s="59">
        <v>1804</v>
      </c>
      <c r="I49" s="60">
        <v>74080129</v>
      </c>
      <c r="J49" s="53">
        <f t="shared" si="22"/>
        <v>5240</v>
      </c>
      <c r="K49" s="14">
        <f t="shared" si="23"/>
        <v>241505810</v>
      </c>
      <c r="L49" s="14">
        <v>3484</v>
      </c>
      <c r="M49" s="14">
        <v>168748979</v>
      </c>
      <c r="N49" s="14">
        <v>1756</v>
      </c>
      <c r="O49" s="15">
        <v>72756831</v>
      </c>
      <c r="P49" s="58">
        <f t="shared" si="24"/>
        <v>5425</v>
      </c>
      <c r="Q49" s="59">
        <f t="shared" si="25"/>
        <v>241798803</v>
      </c>
      <c r="R49" s="59">
        <v>3493</v>
      </c>
      <c r="S49" s="59">
        <v>162183176</v>
      </c>
      <c r="T49" s="59">
        <v>1932</v>
      </c>
      <c r="U49" s="60">
        <v>79615627</v>
      </c>
      <c r="V49" s="53">
        <f t="shared" si="26"/>
        <v>5358</v>
      </c>
      <c r="W49" s="14">
        <f t="shared" si="27"/>
        <v>229293347</v>
      </c>
      <c r="X49" s="14">
        <v>3585</v>
      </c>
      <c r="Y49" s="14">
        <v>161070434</v>
      </c>
      <c r="Z49" s="14">
        <v>1773</v>
      </c>
      <c r="AA49" s="15">
        <v>68222913</v>
      </c>
    </row>
    <row r="50" spans="1:27" ht="24" customHeight="1">
      <c r="A50" s="99"/>
      <c r="B50" s="98"/>
      <c r="C50" s="38" t="s">
        <v>110</v>
      </c>
      <c r="D50" s="58">
        <f t="shared" si="20"/>
        <v>1742</v>
      </c>
      <c r="E50" s="59">
        <f t="shared" si="21"/>
        <v>91463887</v>
      </c>
      <c r="F50" s="59">
        <v>1550</v>
      </c>
      <c r="G50" s="59">
        <v>82878687</v>
      </c>
      <c r="H50" s="59">
        <v>192</v>
      </c>
      <c r="I50" s="60">
        <v>8585200</v>
      </c>
      <c r="J50" s="53">
        <f t="shared" si="22"/>
        <v>1834</v>
      </c>
      <c r="K50" s="14">
        <f t="shared" si="23"/>
        <v>88581480</v>
      </c>
      <c r="L50" s="14">
        <v>1653</v>
      </c>
      <c r="M50" s="14">
        <v>81211087</v>
      </c>
      <c r="N50" s="14">
        <v>181</v>
      </c>
      <c r="O50" s="15">
        <v>7370393</v>
      </c>
      <c r="P50" s="58">
        <f t="shared" si="24"/>
        <v>1993</v>
      </c>
      <c r="Q50" s="59">
        <f t="shared" si="25"/>
        <v>100231028</v>
      </c>
      <c r="R50" s="59">
        <v>1610</v>
      </c>
      <c r="S50" s="59">
        <v>83492325</v>
      </c>
      <c r="T50" s="59">
        <v>383</v>
      </c>
      <c r="U50" s="60">
        <v>16738703</v>
      </c>
      <c r="V50" s="53">
        <f t="shared" si="26"/>
        <v>1976</v>
      </c>
      <c r="W50" s="14">
        <f t="shared" si="27"/>
        <v>95590299</v>
      </c>
      <c r="X50" s="14">
        <v>1754</v>
      </c>
      <c r="Y50" s="14">
        <v>86326396</v>
      </c>
      <c r="Z50" s="14">
        <v>222</v>
      </c>
      <c r="AA50" s="15">
        <v>9263903</v>
      </c>
    </row>
    <row r="51" spans="1:27" ht="24" customHeight="1">
      <c r="A51" s="99"/>
      <c r="B51" s="98"/>
      <c r="C51" s="38" t="s">
        <v>111</v>
      </c>
      <c r="D51" s="58">
        <f t="shared" si="20"/>
        <v>1485</v>
      </c>
      <c r="E51" s="59">
        <f t="shared" si="21"/>
        <v>67113483</v>
      </c>
      <c r="F51" s="59">
        <v>749</v>
      </c>
      <c r="G51" s="59">
        <v>38082681</v>
      </c>
      <c r="H51" s="59">
        <v>736</v>
      </c>
      <c r="I51" s="60">
        <v>29030802</v>
      </c>
      <c r="J51" s="53">
        <f t="shared" si="22"/>
        <v>1493</v>
      </c>
      <c r="K51" s="14">
        <f t="shared" si="23"/>
        <v>68623914</v>
      </c>
      <c r="L51" s="14">
        <v>767</v>
      </c>
      <c r="M51" s="14">
        <v>37019175</v>
      </c>
      <c r="N51" s="14">
        <v>726</v>
      </c>
      <c r="O51" s="15">
        <v>31604739</v>
      </c>
      <c r="P51" s="58">
        <f t="shared" si="24"/>
        <v>1494</v>
      </c>
      <c r="Q51" s="59">
        <f t="shared" si="25"/>
        <v>72115047</v>
      </c>
      <c r="R51" s="59">
        <v>772</v>
      </c>
      <c r="S51" s="59">
        <v>40886757</v>
      </c>
      <c r="T51" s="59">
        <v>722</v>
      </c>
      <c r="U51" s="60">
        <v>31228290</v>
      </c>
      <c r="V51" s="53">
        <f t="shared" si="26"/>
        <v>1345</v>
      </c>
      <c r="W51" s="14">
        <f t="shared" si="27"/>
        <v>60994610</v>
      </c>
      <c r="X51" s="14">
        <v>684</v>
      </c>
      <c r="Y51" s="14">
        <v>31303679</v>
      </c>
      <c r="Z51" s="14">
        <v>661</v>
      </c>
      <c r="AA51" s="15">
        <v>29690931</v>
      </c>
    </row>
    <row r="52" spans="1:27" ht="32.450000000000003" customHeight="1">
      <c r="A52" s="99"/>
      <c r="B52" s="98"/>
      <c r="C52" s="38" t="s">
        <v>62</v>
      </c>
      <c r="D52" s="58">
        <f t="shared" si="20"/>
        <v>334</v>
      </c>
      <c r="E52" s="59">
        <f t="shared" si="21"/>
        <v>16122513</v>
      </c>
      <c r="F52" s="59">
        <v>227</v>
      </c>
      <c r="G52" s="59">
        <v>11184054</v>
      </c>
      <c r="H52" s="59">
        <v>107</v>
      </c>
      <c r="I52" s="60">
        <v>4938459</v>
      </c>
      <c r="J52" s="53">
        <f t="shared" si="22"/>
        <v>364</v>
      </c>
      <c r="K52" s="14">
        <f t="shared" si="23"/>
        <v>17314196</v>
      </c>
      <c r="L52" s="14">
        <v>231</v>
      </c>
      <c r="M52" s="14">
        <v>11619706</v>
      </c>
      <c r="N52" s="14">
        <v>133</v>
      </c>
      <c r="O52" s="15">
        <v>5694490</v>
      </c>
      <c r="P52" s="58">
        <f t="shared" si="24"/>
        <v>391</v>
      </c>
      <c r="Q52" s="59">
        <f t="shared" si="25"/>
        <v>18324680</v>
      </c>
      <c r="R52" s="59">
        <v>258</v>
      </c>
      <c r="S52" s="59">
        <v>12364470</v>
      </c>
      <c r="T52" s="59">
        <v>133</v>
      </c>
      <c r="U52" s="60">
        <v>5960210</v>
      </c>
      <c r="V52" s="53">
        <f t="shared" si="26"/>
        <v>392</v>
      </c>
      <c r="W52" s="14">
        <f t="shared" si="27"/>
        <v>17972216</v>
      </c>
      <c r="X52" s="14">
        <v>243</v>
      </c>
      <c r="Y52" s="14">
        <v>11751522</v>
      </c>
      <c r="Z52" s="14">
        <v>149</v>
      </c>
      <c r="AA52" s="15">
        <v>6220694</v>
      </c>
    </row>
    <row r="53" spans="1:27" ht="24" customHeight="1">
      <c r="A53" s="99"/>
      <c r="B53" s="98"/>
      <c r="C53" s="38" t="s">
        <v>112</v>
      </c>
      <c r="D53" s="58">
        <f t="shared" si="20"/>
        <v>496</v>
      </c>
      <c r="E53" s="59">
        <f t="shared" si="21"/>
        <v>21758119</v>
      </c>
      <c r="F53" s="59">
        <v>178</v>
      </c>
      <c r="G53" s="59">
        <v>8177136</v>
      </c>
      <c r="H53" s="59">
        <v>318</v>
      </c>
      <c r="I53" s="60">
        <v>13580983</v>
      </c>
      <c r="J53" s="53">
        <f t="shared" si="22"/>
        <v>504</v>
      </c>
      <c r="K53" s="14">
        <f t="shared" si="23"/>
        <v>18748938</v>
      </c>
      <c r="L53" s="14">
        <v>159</v>
      </c>
      <c r="M53" s="14">
        <v>6528598</v>
      </c>
      <c r="N53" s="14">
        <v>345</v>
      </c>
      <c r="O53" s="15">
        <v>12220340</v>
      </c>
      <c r="P53" s="58">
        <f t="shared" si="24"/>
        <v>596</v>
      </c>
      <c r="Q53" s="59">
        <f t="shared" si="25"/>
        <v>22736651</v>
      </c>
      <c r="R53" s="59">
        <v>258</v>
      </c>
      <c r="S53" s="59">
        <v>12089411</v>
      </c>
      <c r="T53" s="59">
        <v>338</v>
      </c>
      <c r="U53" s="60">
        <v>10647240</v>
      </c>
      <c r="V53" s="53">
        <f t="shared" si="26"/>
        <v>616</v>
      </c>
      <c r="W53" s="14">
        <f t="shared" si="27"/>
        <v>23854601</v>
      </c>
      <c r="X53" s="14">
        <v>231</v>
      </c>
      <c r="Y53" s="14">
        <v>8915296</v>
      </c>
      <c r="Z53" s="14">
        <v>385</v>
      </c>
      <c r="AA53" s="15">
        <v>14939305</v>
      </c>
    </row>
    <row r="54" spans="1:27" ht="24" customHeight="1">
      <c r="A54" s="99"/>
      <c r="B54" s="98"/>
      <c r="C54" s="38" t="s">
        <v>46</v>
      </c>
      <c r="D54" s="58">
        <f t="shared" si="20"/>
        <v>337</v>
      </c>
      <c r="E54" s="59">
        <f t="shared" si="21"/>
        <v>15396732</v>
      </c>
      <c r="F54" s="59">
        <v>208</v>
      </c>
      <c r="G54" s="59">
        <v>10924124</v>
      </c>
      <c r="H54" s="59">
        <v>129</v>
      </c>
      <c r="I54" s="60">
        <v>4472608</v>
      </c>
      <c r="J54" s="53">
        <f t="shared" si="22"/>
        <v>333</v>
      </c>
      <c r="K54" s="14">
        <f t="shared" si="23"/>
        <v>13002380</v>
      </c>
      <c r="L54" s="14">
        <v>183</v>
      </c>
      <c r="M54" s="14">
        <v>7483183</v>
      </c>
      <c r="N54" s="14">
        <v>150</v>
      </c>
      <c r="O54" s="15">
        <v>5519197</v>
      </c>
      <c r="P54" s="58">
        <f t="shared" si="24"/>
        <v>353</v>
      </c>
      <c r="Q54" s="59">
        <f t="shared" si="25"/>
        <v>19148098</v>
      </c>
      <c r="R54" s="59">
        <v>226</v>
      </c>
      <c r="S54" s="59">
        <v>14922994</v>
      </c>
      <c r="T54" s="59">
        <v>127</v>
      </c>
      <c r="U54" s="60">
        <v>4225104</v>
      </c>
      <c r="V54" s="53">
        <f t="shared" si="26"/>
        <v>308</v>
      </c>
      <c r="W54" s="14">
        <f t="shared" si="27"/>
        <v>12308656</v>
      </c>
      <c r="X54" s="14">
        <v>198</v>
      </c>
      <c r="Y54" s="14">
        <v>7842982</v>
      </c>
      <c r="Z54" s="14">
        <v>110</v>
      </c>
      <c r="AA54" s="15">
        <v>4465674</v>
      </c>
    </row>
    <row r="55" spans="1:27" ht="32.450000000000003" customHeight="1">
      <c r="A55" s="99"/>
      <c r="B55" s="98"/>
      <c r="C55" s="38" t="s">
        <v>58</v>
      </c>
      <c r="D55" s="58">
        <f t="shared" si="20"/>
        <v>768</v>
      </c>
      <c r="E55" s="59">
        <f t="shared" si="21"/>
        <v>37358962</v>
      </c>
      <c r="F55" s="59">
        <v>474</v>
      </c>
      <c r="G55" s="59">
        <v>25750655</v>
      </c>
      <c r="H55" s="59">
        <v>294</v>
      </c>
      <c r="I55" s="60">
        <v>11608307</v>
      </c>
      <c r="J55" s="53">
        <f t="shared" si="22"/>
        <v>707</v>
      </c>
      <c r="K55" s="14">
        <f t="shared" si="23"/>
        <v>29690357</v>
      </c>
      <c r="L55" s="14">
        <v>473</v>
      </c>
      <c r="M55" s="14">
        <v>20653538</v>
      </c>
      <c r="N55" s="14">
        <v>234</v>
      </c>
      <c r="O55" s="15">
        <v>9036819</v>
      </c>
      <c r="P55" s="58">
        <f t="shared" si="24"/>
        <v>706</v>
      </c>
      <c r="Q55" s="59">
        <f t="shared" si="25"/>
        <v>33131910</v>
      </c>
      <c r="R55" s="59">
        <v>422</v>
      </c>
      <c r="S55" s="59">
        <v>23157707</v>
      </c>
      <c r="T55" s="59">
        <v>284</v>
      </c>
      <c r="U55" s="60">
        <v>9974203</v>
      </c>
      <c r="V55" s="53">
        <f t="shared" si="26"/>
        <v>771</v>
      </c>
      <c r="W55" s="14">
        <f t="shared" si="27"/>
        <v>34954854</v>
      </c>
      <c r="X55" s="14">
        <v>474</v>
      </c>
      <c r="Y55" s="14">
        <v>21978175</v>
      </c>
      <c r="Z55" s="14">
        <v>297</v>
      </c>
      <c r="AA55" s="15">
        <v>12976679</v>
      </c>
    </row>
    <row r="56" spans="1:27" ht="24" customHeight="1">
      <c r="A56" s="99"/>
      <c r="B56" s="98"/>
      <c r="C56" s="38" t="s">
        <v>47</v>
      </c>
      <c r="D56" s="58">
        <f t="shared" si="20"/>
        <v>1340</v>
      </c>
      <c r="E56" s="59">
        <f t="shared" si="21"/>
        <v>70544792</v>
      </c>
      <c r="F56" s="59">
        <v>940</v>
      </c>
      <c r="G56" s="59">
        <v>53834028</v>
      </c>
      <c r="H56" s="59">
        <v>400</v>
      </c>
      <c r="I56" s="60">
        <v>16710764</v>
      </c>
      <c r="J56" s="53">
        <f t="shared" si="22"/>
        <v>1302</v>
      </c>
      <c r="K56" s="14">
        <f t="shared" si="23"/>
        <v>60215101</v>
      </c>
      <c r="L56" s="14">
        <v>932</v>
      </c>
      <c r="M56" s="14">
        <v>46770928</v>
      </c>
      <c r="N56" s="14">
        <v>370</v>
      </c>
      <c r="O56" s="15">
        <v>13444173</v>
      </c>
      <c r="P56" s="58">
        <f t="shared" si="24"/>
        <v>1391</v>
      </c>
      <c r="Q56" s="59">
        <f t="shared" si="25"/>
        <v>67432653</v>
      </c>
      <c r="R56" s="59">
        <v>911</v>
      </c>
      <c r="S56" s="59">
        <v>46214862</v>
      </c>
      <c r="T56" s="59">
        <v>480</v>
      </c>
      <c r="U56" s="60">
        <v>21217791</v>
      </c>
      <c r="V56" s="53">
        <f t="shared" si="26"/>
        <v>1307</v>
      </c>
      <c r="W56" s="14">
        <f t="shared" si="27"/>
        <v>59105276</v>
      </c>
      <c r="X56" s="14">
        <v>916</v>
      </c>
      <c r="Y56" s="14">
        <v>41922511</v>
      </c>
      <c r="Z56" s="14">
        <v>391</v>
      </c>
      <c r="AA56" s="15">
        <v>17182765</v>
      </c>
    </row>
    <row r="57" spans="1:27" ht="49.5">
      <c r="A57" s="99"/>
      <c r="B57" s="98"/>
      <c r="C57" s="38" t="s">
        <v>59</v>
      </c>
      <c r="D57" s="58">
        <f t="shared" si="20"/>
        <v>499</v>
      </c>
      <c r="E57" s="59">
        <f t="shared" si="21"/>
        <v>23891910</v>
      </c>
      <c r="F57" s="59">
        <v>236</v>
      </c>
      <c r="G57" s="59">
        <v>10449045</v>
      </c>
      <c r="H57" s="59">
        <v>263</v>
      </c>
      <c r="I57" s="60">
        <v>13442865</v>
      </c>
      <c r="J57" s="53">
        <f t="shared" si="22"/>
        <v>483</v>
      </c>
      <c r="K57" s="14">
        <f t="shared" si="23"/>
        <v>20847443</v>
      </c>
      <c r="L57" s="14">
        <v>247</v>
      </c>
      <c r="M57" s="14">
        <v>11498714</v>
      </c>
      <c r="N57" s="14">
        <v>236</v>
      </c>
      <c r="O57" s="15">
        <v>9348729</v>
      </c>
      <c r="P57" s="58">
        <f t="shared" si="24"/>
        <v>565</v>
      </c>
      <c r="Q57" s="59">
        <f t="shared" si="25"/>
        <v>21021333</v>
      </c>
      <c r="R57" s="59">
        <v>283</v>
      </c>
      <c r="S57" s="59">
        <v>11304162</v>
      </c>
      <c r="T57" s="59">
        <v>282</v>
      </c>
      <c r="U57" s="60">
        <v>9717171</v>
      </c>
      <c r="V57" s="53">
        <f t="shared" si="26"/>
        <v>631</v>
      </c>
      <c r="W57" s="14">
        <f t="shared" si="27"/>
        <v>24462594</v>
      </c>
      <c r="X57" s="14">
        <v>300</v>
      </c>
      <c r="Y57" s="14">
        <v>12181534</v>
      </c>
      <c r="Z57" s="14">
        <v>331</v>
      </c>
      <c r="AA57" s="15">
        <v>12281060</v>
      </c>
    </row>
    <row r="58" spans="1:27" ht="24" customHeight="1">
      <c r="A58" s="99"/>
      <c r="B58" s="98"/>
      <c r="C58" s="38" t="s">
        <v>48</v>
      </c>
      <c r="D58" s="58">
        <f t="shared" si="20"/>
        <v>561</v>
      </c>
      <c r="E58" s="59">
        <f t="shared" si="21"/>
        <v>24578035</v>
      </c>
      <c r="F58" s="59">
        <v>194</v>
      </c>
      <c r="G58" s="59">
        <v>9169691</v>
      </c>
      <c r="H58" s="59">
        <v>367</v>
      </c>
      <c r="I58" s="60">
        <v>15408344</v>
      </c>
      <c r="J58" s="53">
        <f t="shared" si="22"/>
        <v>460</v>
      </c>
      <c r="K58" s="14">
        <f t="shared" si="23"/>
        <v>17910463</v>
      </c>
      <c r="L58" s="14">
        <v>160</v>
      </c>
      <c r="M58" s="14">
        <v>7635548</v>
      </c>
      <c r="N58" s="14">
        <v>300</v>
      </c>
      <c r="O58" s="15">
        <v>10274915</v>
      </c>
      <c r="P58" s="58">
        <f t="shared" si="24"/>
        <v>469</v>
      </c>
      <c r="Q58" s="59">
        <f t="shared" si="25"/>
        <v>20576827</v>
      </c>
      <c r="R58" s="59">
        <v>204</v>
      </c>
      <c r="S58" s="59">
        <v>9755886</v>
      </c>
      <c r="T58" s="59">
        <v>265</v>
      </c>
      <c r="U58" s="60">
        <v>10820941</v>
      </c>
      <c r="V58" s="53">
        <f t="shared" si="26"/>
        <v>458</v>
      </c>
      <c r="W58" s="14">
        <f t="shared" si="27"/>
        <v>19120684</v>
      </c>
      <c r="X58" s="14">
        <v>159</v>
      </c>
      <c r="Y58" s="14">
        <v>7459478</v>
      </c>
      <c r="Z58" s="14">
        <v>299</v>
      </c>
      <c r="AA58" s="15">
        <v>11661206</v>
      </c>
    </row>
    <row r="59" spans="1:27" ht="48.6" customHeight="1">
      <c r="A59" s="99"/>
      <c r="B59" s="98"/>
      <c r="C59" s="38" t="s">
        <v>56</v>
      </c>
      <c r="D59" s="58">
        <f t="shared" si="20"/>
        <v>1051</v>
      </c>
      <c r="E59" s="59">
        <f t="shared" si="21"/>
        <v>36685223</v>
      </c>
      <c r="F59" s="59">
        <v>199</v>
      </c>
      <c r="G59" s="59">
        <v>8222611</v>
      </c>
      <c r="H59" s="59">
        <v>852</v>
      </c>
      <c r="I59" s="60">
        <v>28462612</v>
      </c>
      <c r="J59" s="53">
        <f t="shared" si="22"/>
        <v>979</v>
      </c>
      <c r="K59" s="14">
        <f t="shared" si="23"/>
        <v>35836200</v>
      </c>
      <c r="L59" s="14">
        <v>208</v>
      </c>
      <c r="M59" s="14">
        <v>7479733</v>
      </c>
      <c r="N59" s="14">
        <v>771</v>
      </c>
      <c r="O59" s="15">
        <v>28356467</v>
      </c>
      <c r="P59" s="58">
        <f t="shared" si="24"/>
        <v>1142</v>
      </c>
      <c r="Q59" s="59">
        <f t="shared" si="25"/>
        <v>41441020</v>
      </c>
      <c r="R59" s="59">
        <v>295</v>
      </c>
      <c r="S59" s="59">
        <v>11587414</v>
      </c>
      <c r="T59" s="59">
        <v>847</v>
      </c>
      <c r="U59" s="60">
        <v>29853606</v>
      </c>
      <c r="V59" s="53">
        <f t="shared" si="26"/>
        <v>1091</v>
      </c>
      <c r="W59" s="14">
        <f t="shared" si="27"/>
        <v>37011519</v>
      </c>
      <c r="X59" s="14">
        <v>234</v>
      </c>
      <c r="Y59" s="14">
        <v>9609701</v>
      </c>
      <c r="Z59" s="14">
        <v>857</v>
      </c>
      <c r="AA59" s="15">
        <v>27401818</v>
      </c>
    </row>
    <row r="60" spans="1:27" ht="32.450000000000003" customHeight="1">
      <c r="A60" s="99"/>
      <c r="B60" s="98"/>
      <c r="C60" s="38" t="s">
        <v>57</v>
      </c>
      <c r="D60" s="58">
        <f t="shared" si="20"/>
        <v>188</v>
      </c>
      <c r="E60" s="59">
        <f t="shared" si="21"/>
        <v>7951858</v>
      </c>
      <c r="F60" s="59">
        <v>114</v>
      </c>
      <c r="G60" s="59">
        <v>5323210</v>
      </c>
      <c r="H60" s="59">
        <v>74</v>
      </c>
      <c r="I60" s="60">
        <v>2628648</v>
      </c>
      <c r="J60" s="53">
        <f t="shared" si="22"/>
        <v>205</v>
      </c>
      <c r="K60" s="14">
        <f t="shared" si="23"/>
        <v>8542794</v>
      </c>
      <c r="L60" s="14">
        <v>122</v>
      </c>
      <c r="M60" s="14">
        <v>5670381</v>
      </c>
      <c r="N60" s="14">
        <v>83</v>
      </c>
      <c r="O60" s="15">
        <v>2872413</v>
      </c>
      <c r="P60" s="58">
        <f t="shared" si="24"/>
        <v>209</v>
      </c>
      <c r="Q60" s="59">
        <f t="shared" si="25"/>
        <v>9053768</v>
      </c>
      <c r="R60" s="59">
        <v>106</v>
      </c>
      <c r="S60" s="59">
        <v>5327025</v>
      </c>
      <c r="T60" s="59">
        <v>103</v>
      </c>
      <c r="U60" s="60">
        <v>3726743</v>
      </c>
      <c r="V60" s="53">
        <f t="shared" si="26"/>
        <v>189</v>
      </c>
      <c r="W60" s="14">
        <f t="shared" si="27"/>
        <v>7385143</v>
      </c>
      <c r="X60" s="14">
        <v>115</v>
      </c>
      <c r="Y60" s="14">
        <v>3920309</v>
      </c>
      <c r="Z60" s="14">
        <v>74</v>
      </c>
      <c r="AA60" s="15">
        <v>3464834</v>
      </c>
    </row>
    <row r="61" spans="1:27" ht="24" customHeight="1" thickBot="1">
      <c r="A61" s="100"/>
      <c r="B61" s="101"/>
      <c r="C61" s="39" t="s">
        <v>49</v>
      </c>
      <c r="D61" s="61">
        <f t="shared" si="20"/>
        <v>1231</v>
      </c>
      <c r="E61" s="62">
        <f t="shared" si="21"/>
        <v>55701675</v>
      </c>
      <c r="F61" s="62">
        <v>743</v>
      </c>
      <c r="G61" s="62">
        <v>37277126</v>
      </c>
      <c r="H61" s="62">
        <v>488</v>
      </c>
      <c r="I61" s="63">
        <v>18424549</v>
      </c>
      <c r="J61" s="54">
        <f t="shared" si="22"/>
        <v>1280</v>
      </c>
      <c r="K61" s="16">
        <f t="shared" si="23"/>
        <v>52000353</v>
      </c>
      <c r="L61" s="16">
        <v>738</v>
      </c>
      <c r="M61" s="16">
        <v>31541580</v>
      </c>
      <c r="N61" s="16">
        <v>542</v>
      </c>
      <c r="O61" s="17">
        <v>20458773</v>
      </c>
      <c r="P61" s="61">
        <f t="shared" si="24"/>
        <v>1535</v>
      </c>
      <c r="Q61" s="62">
        <f t="shared" si="25"/>
        <v>62264759</v>
      </c>
      <c r="R61" s="62">
        <v>868</v>
      </c>
      <c r="S61" s="62">
        <v>38498304</v>
      </c>
      <c r="T61" s="62">
        <v>667</v>
      </c>
      <c r="U61" s="63">
        <v>23766455</v>
      </c>
      <c r="V61" s="54">
        <f t="shared" si="26"/>
        <v>1556</v>
      </c>
      <c r="W61" s="16">
        <f t="shared" si="27"/>
        <v>68506502</v>
      </c>
      <c r="X61" s="16">
        <v>846</v>
      </c>
      <c r="Y61" s="16">
        <v>40107856</v>
      </c>
      <c r="Z61" s="16">
        <v>710</v>
      </c>
      <c r="AA61" s="17">
        <v>28398646</v>
      </c>
    </row>
    <row r="62" spans="1:27" s="21" customFormat="1" ht="51" customHeight="1">
      <c r="A62" s="18"/>
      <c r="B62" s="19"/>
      <c r="C62" s="19"/>
      <c r="D62" s="20" t="s">
        <v>89</v>
      </c>
      <c r="J62" s="20" t="s">
        <v>88</v>
      </c>
      <c r="P62" s="20" t="s">
        <v>87</v>
      </c>
      <c r="V62" s="137" t="s">
        <v>86</v>
      </c>
      <c r="W62" s="138"/>
      <c r="X62" s="138"/>
      <c r="Y62" s="138"/>
      <c r="Z62" s="138"/>
      <c r="AA62" s="138"/>
    </row>
  </sheetData>
  <mergeCells count="29">
    <mergeCell ref="D1:I1"/>
    <mergeCell ref="D3:I3"/>
    <mergeCell ref="V3:AA3"/>
    <mergeCell ref="A3:A5"/>
    <mergeCell ref="N4:O4"/>
    <mergeCell ref="P4:Q4"/>
    <mergeCell ref="R4:S4"/>
    <mergeCell ref="J1:O1"/>
    <mergeCell ref="J3:O3"/>
    <mergeCell ref="P3:U3"/>
    <mergeCell ref="D4:E4"/>
    <mergeCell ref="F4:G4"/>
    <mergeCell ref="H4:I4"/>
    <mergeCell ref="J4:K4"/>
    <mergeCell ref="L4:M4"/>
    <mergeCell ref="P1:U1"/>
    <mergeCell ref="T4:U4"/>
    <mergeCell ref="B42:B61"/>
    <mergeCell ref="B3:C5"/>
    <mergeCell ref="A42:A61"/>
    <mergeCell ref="A6:A28"/>
    <mergeCell ref="B6:B28"/>
    <mergeCell ref="A29:A41"/>
    <mergeCell ref="B29:B41"/>
    <mergeCell ref="V1:AA1"/>
    <mergeCell ref="V62:AA62"/>
    <mergeCell ref="Z4:AA4"/>
    <mergeCell ref="X4:Y4"/>
    <mergeCell ref="V4:W4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2" manualBreakCount="2">
    <brk id="28" max="16383" man="1"/>
    <brk id="41" max="16383" man="1"/>
  </rowBreaks>
  <colBreaks count="3" manualBreakCount="3">
    <brk id="9" max="1048575" man="1"/>
    <brk id="15" max="1048575" man="1"/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"/>
  <cols>
    <col min="1" max="1" width="7.75" style="2" customWidth="1"/>
    <col min="2" max="2" width="4.75" style="2" customWidth="1"/>
    <col min="3" max="3" width="14.75" style="2" customWidth="1"/>
    <col min="4" max="4" width="7.75" style="1" customWidth="1"/>
    <col min="5" max="5" width="13.5" style="1" customWidth="1"/>
    <col min="6" max="6" width="7.75" style="1" customWidth="1"/>
    <col min="7" max="7" width="13.5" style="1" customWidth="1"/>
    <col min="8" max="8" width="7.75" style="1" customWidth="1"/>
    <col min="9" max="9" width="11.875" style="1" customWidth="1"/>
    <col min="10" max="16384" width="9" style="1"/>
  </cols>
  <sheetData>
    <row r="1" spans="1:9" ht="40.9" customHeight="1">
      <c r="A1" s="139" t="s">
        <v>119</v>
      </c>
      <c r="B1" s="139"/>
      <c r="C1" s="139"/>
      <c r="D1" s="139"/>
      <c r="E1" s="139"/>
      <c r="F1" s="139"/>
      <c r="G1" s="139"/>
      <c r="H1" s="139"/>
      <c r="I1" s="139"/>
    </row>
    <row r="2" spans="1:9" ht="18" customHeight="1" thickBot="1"/>
    <row r="3" spans="1:9" s="6" customFormat="1" ht="24.95" customHeight="1">
      <c r="A3" s="102" t="s">
        <v>114</v>
      </c>
      <c r="B3" s="104" t="s">
        <v>73</v>
      </c>
      <c r="C3" s="105"/>
      <c r="D3" s="110" t="s">
        <v>79</v>
      </c>
      <c r="E3" s="111"/>
      <c r="F3" s="111"/>
      <c r="G3" s="111"/>
      <c r="H3" s="111"/>
      <c r="I3" s="112"/>
    </row>
    <row r="4" spans="1:9" s="2" customFormat="1" ht="24.95" customHeight="1">
      <c r="A4" s="103"/>
      <c r="B4" s="106"/>
      <c r="C4" s="107"/>
      <c r="D4" s="113" t="s">
        <v>85</v>
      </c>
      <c r="E4" s="114"/>
      <c r="F4" s="115" t="s">
        <v>84</v>
      </c>
      <c r="G4" s="114"/>
      <c r="H4" s="115" t="s">
        <v>83</v>
      </c>
      <c r="I4" s="116"/>
    </row>
    <row r="5" spans="1:9" ht="24.95" customHeight="1">
      <c r="A5" s="103"/>
      <c r="B5" s="108"/>
      <c r="C5" s="109"/>
      <c r="D5" s="40" t="s">
        <v>29</v>
      </c>
      <c r="E5" s="30" t="s">
        <v>30</v>
      </c>
      <c r="F5" s="30" t="s">
        <v>29</v>
      </c>
      <c r="G5" s="30" t="s">
        <v>30</v>
      </c>
      <c r="H5" s="30" t="s">
        <v>29</v>
      </c>
      <c r="I5" s="41" t="s">
        <v>30</v>
      </c>
    </row>
    <row r="6" spans="1:9" ht="22.9" customHeight="1">
      <c r="A6" s="94" t="s">
        <v>113</v>
      </c>
      <c r="B6" s="96" t="s">
        <v>54</v>
      </c>
      <c r="C6" s="34" t="s">
        <v>0</v>
      </c>
      <c r="D6" s="55">
        <f>D7+D29+D30+D31</f>
        <v>33326</v>
      </c>
      <c r="E6" s="56">
        <f>E7+E29+E30+E31+3244494</f>
        <v>1500478839</v>
      </c>
      <c r="F6" s="56">
        <f>F7+F29+F30+F31</f>
        <v>23324</v>
      </c>
      <c r="G6" s="56">
        <f>G7+G29+G30+G31</f>
        <v>1117674962</v>
      </c>
      <c r="H6" s="56">
        <f>H7+H29+H30+H31</f>
        <v>10002</v>
      </c>
      <c r="I6" s="57">
        <f>I7+I29+I30+I31</f>
        <v>379559383</v>
      </c>
    </row>
    <row r="7" spans="1:9" ht="22.9" customHeight="1">
      <c r="A7" s="95"/>
      <c r="B7" s="142"/>
      <c r="C7" s="34" t="s">
        <v>26</v>
      </c>
      <c r="D7" s="55">
        <f t="shared" ref="D7:I7" si="0">SUM(D8:D28)</f>
        <v>24799</v>
      </c>
      <c r="E7" s="56">
        <f t="shared" si="0"/>
        <v>1116618176</v>
      </c>
      <c r="F7" s="56">
        <f t="shared" si="0"/>
        <v>17577</v>
      </c>
      <c r="G7" s="56">
        <f t="shared" si="0"/>
        <v>840905059</v>
      </c>
      <c r="H7" s="56">
        <f t="shared" si="0"/>
        <v>7222</v>
      </c>
      <c r="I7" s="57">
        <f t="shared" si="0"/>
        <v>275713117</v>
      </c>
    </row>
    <row r="8" spans="1:9" ht="22.9" customHeight="1">
      <c r="A8" s="95"/>
      <c r="B8" s="142"/>
      <c r="C8" s="35" t="s">
        <v>1</v>
      </c>
      <c r="D8" s="58">
        <f>F8+H8</f>
        <v>3648</v>
      </c>
      <c r="E8" s="59">
        <f t="shared" ref="E8:E30" si="1">G8+I8</f>
        <v>180061663</v>
      </c>
      <c r="F8" s="59">
        <v>2611</v>
      </c>
      <c r="G8" s="59">
        <v>135104629</v>
      </c>
      <c r="H8" s="59">
        <v>1037</v>
      </c>
      <c r="I8" s="60">
        <v>44957034</v>
      </c>
    </row>
    <row r="9" spans="1:9" ht="22.9" customHeight="1">
      <c r="A9" s="95"/>
      <c r="B9" s="142"/>
      <c r="C9" s="35" t="s">
        <v>2</v>
      </c>
      <c r="D9" s="58">
        <f t="shared" ref="D9:D30" si="2">F9+H9</f>
        <v>872</v>
      </c>
      <c r="E9" s="59">
        <f t="shared" si="1"/>
        <v>42157851</v>
      </c>
      <c r="F9" s="59">
        <v>672</v>
      </c>
      <c r="G9" s="59">
        <v>33580159</v>
      </c>
      <c r="H9" s="59">
        <v>200</v>
      </c>
      <c r="I9" s="60">
        <v>8577692</v>
      </c>
    </row>
    <row r="10" spans="1:9" ht="22.9" customHeight="1">
      <c r="A10" s="95"/>
      <c r="B10" s="142"/>
      <c r="C10" s="35" t="s">
        <v>3</v>
      </c>
      <c r="D10" s="58">
        <f t="shared" si="2"/>
        <v>2726</v>
      </c>
      <c r="E10" s="59">
        <f t="shared" si="1"/>
        <v>138090869</v>
      </c>
      <c r="F10" s="59">
        <v>2003</v>
      </c>
      <c r="G10" s="59">
        <v>110190515</v>
      </c>
      <c r="H10" s="59">
        <v>723</v>
      </c>
      <c r="I10" s="60">
        <v>27900354</v>
      </c>
    </row>
    <row r="11" spans="1:9" ht="22.9" customHeight="1">
      <c r="A11" s="95"/>
      <c r="B11" s="142"/>
      <c r="C11" s="35" t="s">
        <v>4</v>
      </c>
      <c r="D11" s="58">
        <f t="shared" si="2"/>
        <v>513</v>
      </c>
      <c r="E11" s="59">
        <f t="shared" si="1"/>
        <v>20730408</v>
      </c>
      <c r="F11" s="59">
        <v>370</v>
      </c>
      <c r="G11" s="59">
        <v>16196087</v>
      </c>
      <c r="H11" s="59">
        <v>143</v>
      </c>
      <c r="I11" s="60">
        <v>4534321</v>
      </c>
    </row>
    <row r="12" spans="1:9" ht="22.9" customHeight="1">
      <c r="A12" s="95"/>
      <c r="B12" s="142"/>
      <c r="C12" s="35" t="s">
        <v>5</v>
      </c>
      <c r="D12" s="58">
        <f t="shared" si="2"/>
        <v>614</v>
      </c>
      <c r="E12" s="59">
        <f t="shared" si="1"/>
        <v>28197859</v>
      </c>
      <c r="F12" s="59">
        <v>432</v>
      </c>
      <c r="G12" s="59">
        <v>22706378</v>
      </c>
      <c r="H12" s="59">
        <v>182</v>
      </c>
      <c r="I12" s="60">
        <v>5491481</v>
      </c>
    </row>
    <row r="13" spans="1:9" ht="22.9" customHeight="1">
      <c r="A13" s="95"/>
      <c r="B13" s="142"/>
      <c r="C13" s="35" t="s">
        <v>6</v>
      </c>
      <c r="D13" s="58">
        <f t="shared" si="2"/>
        <v>2567</v>
      </c>
      <c r="E13" s="59">
        <f t="shared" si="1"/>
        <v>96822634</v>
      </c>
      <c r="F13" s="59">
        <v>1864</v>
      </c>
      <c r="G13" s="59">
        <v>72407030</v>
      </c>
      <c r="H13" s="59">
        <v>703</v>
      </c>
      <c r="I13" s="60">
        <v>24415604</v>
      </c>
    </row>
    <row r="14" spans="1:9" ht="22.9" customHeight="1">
      <c r="A14" s="95"/>
      <c r="B14" s="142"/>
      <c r="C14" s="35" t="s">
        <v>7</v>
      </c>
      <c r="D14" s="58">
        <f t="shared" si="2"/>
        <v>1820</v>
      </c>
      <c r="E14" s="59">
        <f t="shared" si="1"/>
        <v>84266359</v>
      </c>
      <c r="F14" s="59">
        <v>1247</v>
      </c>
      <c r="G14" s="59">
        <v>62557390</v>
      </c>
      <c r="H14" s="59">
        <v>573</v>
      </c>
      <c r="I14" s="60">
        <v>21708969</v>
      </c>
    </row>
    <row r="15" spans="1:9" ht="22.9" customHeight="1">
      <c r="A15" s="95"/>
      <c r="B15" s="142"/>
      <c r="C15" s="35" t="s">
        <v>8</v>
      </c>
      <c r="D15" s="58">
        <f t="shared" si="2"/>
        <v>515</v>
      </c>
      <c r="E15" s="59">
        <f t="shared" si="1"/>
        <v>24032559</v>
      </c>
      <c r="F15" s="59">
        <v>335</v>
      </c>
      <c r="G15" s="59">
        <v>17142196</v>
      </c>
      <c r="H15" s="59">
        <v>180</v>
      </c>
      <c r="I15" s="60">
        <v>6890363</v>
      </c>
    </row>
    <row r="16" spans="1:9" ht="22.9" customHeight="1">
      <c r="A16" s="95"/>
      <c r="B16" s="142"/>
      <c r="C16" s="35" t="s">
        <v>9</v>
      </c>
      <c r="D16" s="58">
        <f t="shared" si="2"/>
        <v>790</v>
      </c>
      <c r="E16" s="59">
        <f t="shared" si="1"/>
        <v>35548060</v>
      </c>
      <c r="F16" s="59">
        <v>543</v>
      </c>
      <c r="G16" s="59">
        <v>25538010</v>
      </c>
      <c r="H16" s="59">
        <v>247</v>
      </c>
      <c r="I16" s="60">
        <v>10010050</v>
      </c>
    </row>
    <row r="17" spans="1:9" ht="22.9" customHeight="1">
      <c r="A17" s="95"/>
      <c r="B17" s="142"/>
      <c r="C17" s="35" t="s">
        <v>10</v>
      </c>
      <c r="D17" s="58">
        <f t="shared" si="2"/>
        <v>436</v>
      </c>
      <c r="E17" s="59">
        <f t="shared" si="1"/>
        <v>20125987</v>
      </c>
      <c r="F17" s="59">
        <v>320</v>
      </c>
      <c r="G17" s="59">
        <v>15277412</v>
      </c>
      <c r="H17" s="59">
        <v>116</v>
      </c>
      <c r="I17" s="60">
        <v>4848575</v>
      </c>
    </row>
    <row r="18" spans="1:9" ht="22.9" customHeight="1">
      <c r="A18" s="95"/>
      <c r="B18" s="142"/>
      <c r="C18" s="35" t="s">
        <v>11</v>
      </c>
      <c r="D18" s="58">
        <f t="shared" si="2"/>
        <v>1566</v>
      </c>
      <c r="E18" s="59">
        <f t="shared" si="1"/>
        <v>72719173</v>
      </c>
      <c r="F18" s="59">
        <v>1115</v>
      </c>
      <c r="G18" s="59">
        <v>54951849</v>
      </c>
      <c r="H18" s="59">
        <v>451</v>
      </c>
      <c r="I18" s="60">
        <v>17767324</v>
      </c>
    </row>
    <row r="19" spans="1:9" ht="22.9" customHeight="1">
      <c r="A19" s="95"/>
      <c r="B19" s="142"/>
      <c r="C19" s="35" t="s">
        <v>12</v>
      </c>
      <c r="D19" s="58">
        <f t="shared" si="2"/>
        <v>2139</v>
      </c>
      <c r="E19" s="59">
        <f t="shared" si="1"/>
        <v>91383716</v>
      </c>
      <c r="F19" s="59">
        <v>1490</v>
      </c>
      <c r="G19" s="59">
        <v>68514942</v>
      </c>
      <c r="H19" s="59">
        <v>649</v>
      </c>
      <c r="I19" s="60">
        <v>22868774</v>
      </c>
    </row>
    <row r="20" spans="1:9" ht="22.9" customHeight="1">
      <c r="A20" s="95"/>
      <c r="B20" s="142"/>
      <c r="C20" s="35" t="s">
        <v>13</v>
      </c>
      <c r="D20" s="58">
        <f t="shared" si="2"/>
        <v>1299</v>
      </c>
      <c r="E20" s="59">
        <f t="shared" si="1"/>
        <v>53850005</v>
      </c>
      <c r="F20" s="59">
        <v>880</v>
      </c>
      <c r="G20" s="59">
        <v>37801153</v>
      </c>
      <c r="H20" s="59">
        <v>419</v>
      </c>
      <c r="I20" s="60">
        <v>16048852</v>
      </c>
    </row>
    <row r="21" spans="1:9" ht="22.9" customHeight="1">
      <c r="A21" s="95"/>
      <c r="B21" s="142"/>
      <c r="C21" s="35" t="s">
        <v>14</v>
      </c>
      <c r="D21" s="58">
        <f t="shared" si="2"/>
        <v>255</v>
      </c>
      <c r="E21" s="59">
        <f t="shared" si="1"/>
        <v>11778559</v>
      </c>
      <c r="F21" s="59">
        <v>185</v>
      </c>
      <c r="G21" s="59">
        <v>9550633</v>
      </c>
      <c r="H21" s="59">
        <v>70</v>
      </c>
      <c r="I21" s="60">
        <v>2227926</v>
      </c>
    </row>
    <row r="22" spans="1:9" ht="22.9" customHeight="1">
      <c r="A22" s="95"/>
      <c r="B22" s="142"/>
      <c r="C22" s="35" t="s">
        <v>15</v>
      </c>
      <c r="D22" s="58">
        <f t="shared" si="2"/>
        <v>511</v>
      </c>
      <c r="E22" s="59">
        <f t="shared" si="1"/>
        <v>24043411</v>
      </c>
      <c r="F22" s="59">
        <v>385</v>
      </c>
      <c r="G22" s="59">
        <v>19546518</v>
      </c>
      <c r="H22" s="59">
        <v>126</v>
      </c>
      <c r="I22" s="60">
        <v>4496893</v>
      </c>
    </row>
    <row r="23" spans="1:9" ht="22.9" customHeight="1">
      <c r="A23" s="95"/>
      <c r="B23" s="142"/>
      <c r="C23" s="35" t="s">
        <v>16</v>
      </c>
      <c r="D23" s="58">
        <f t="shared" si="2"/>
        <v>61</v>
      </c>
      <c r="E23" s="59">
        <f t="shared" si="1"/>
        <v>2994486</v>
      </c>
      <c r="F23" s="59">
        <v>50</v>
      </c>
      <c r="G23" s="59">
        <v>2785157</v>
      </c>
      <c r="H23" s="59">
        <v>11</v>
      </c>
      <c r="I23" s="60">
        <v>209329</v>
      </c>
    </row>
    <row r="24" spans="1:9" ht="22.9" customHeight="1">
      <c r="A24" s="95"/>
      <c r="B24" s="142"/>
      <c r="C24" s="35" t="s">
        <v>17</v>
      </c>
      <c r="D24" s="58">
        <f t="shared" si="2"/>
        <v>369</v>
      </c>
      <c r="E24" s="59">
        <f t="shared" si="1"/>
        <v>17520890</v>
      </c>
      <c r="F24" s="59">
        <v>297</v>
      </c>
      <c r="G24" s="59">
        <v>14854525</v>
      </c>
      <c r="H24" s="59">
        <v>72</v>
      </c>
      <c r="I24" s="60">
        <v>2666365</v>
      </c>
    </row>
    <row r="25" spans="1:9" ht="22.9" customHeight="1">
      <c r="A25" s="95"/>
      <c r="B25" s="142"/>
      <c r="C25" s="35" t="s">
        <v>18</v>
      </c>
      <c r="D25" s="58">
        <f t="shared" si="2"/>
        <v>582</v>
      </c>
      <c r="E25" s="59">
        <f t="shared" si="1"/>
        <v>30336215</v>
      </c>
      <c r="F25" s="59">
        <v>373</v>
      </c>
      <c r="G25" s="59">
        <v>21397181</v>
      </c>
      <c r="H25" s="59">
        <v>209</v>
      </c>
      <c r="I25" s="60">
        <v>8939034</v>
      </c>
    </row>
    <row r="26" spans="1:9" ht="22.9" customHeight="1">
      <c r="A26" s="95"/>
      <c r="B26" s="142"/>
      <c r="C26" s="35" t="s">
        <v>19</v>
      </c>
      <c r="D26" s="58">
        <f t="shared" si="2"/>
        <v>1951</v>
      </c>
      <c r="E26" s="59">
        <f t="shared" si="1"/>
        <v>76807252</v>
      </c>
      <c r="F26" s="59">
        <v>1362</v>
      </c>
      <c r="G26" s="59">
        <v>53708632</v>
      </c>
      <c r="H26" s="59">
        <v>589</v>
      </c>
      <c r="I26" s="60">
        <v>23098620</v>
      </c>
    </row>
    <row r="27" spans="1:9" ht="22.9" customHeight="1">
      <c r="A27" s="95"/>
      <c r="B27" s="142"/>
      <c r="C27" s="35" t="s">
        <v>20</v>
      </c>
      <c r="D27" s="58">
        <f t="shared" si="2"/>
        <v>528</v>
      </c>
      <c r="E27" s="59">
        <f t="shared" si="1"/>
        <v>21891510</v>
      </c>
      <c r="F27" s="59">
        <v>354</v>
      </c>
      <c r="G27" s="59">
        <v>15489012</v>
      </c>
      <c r="H27" s="59">
        <v>174</v>
      </c>
      <c r="I27" s="60">
        <v>6402498</v>
      </c>
    </row>
    <row r="28" spans="1:9" ht="22.9" customHeight="1">
      <c r="A28" s="95"/>
      <c r="B28" s="142"/>
      <c r="C28" s="35" t="s">
        <v>21</v>
      </c>
      <c r="D28" s="58">
        <f t="shared" si="2"/>
        <v>1037</v>
      </c>
      <c r="E28" s="59">
        <f t="shared" si="1"/>
        <v>43258710</v>
      </c>
      <c r="F28" s="59">
        <v>689</v>
      </c>
      <c r="G28" s="59">
        <v>31605651</v>
      </c>
      <c r="H28" s="59">
        <v>348</v>
      </c>
      <c r="I28" s="60">
        <v>11653059</v>
      </c>
    </row>
    <row r="29" spans="1:9" ht="22.9" customHeight="1">
      <c r="A29" s="95"/>
      <c r="B29" s="142"/>
      <c r="C29" s="34" t="s">
        <v>27</v>
      </c>
      <c r="D29" s="55">
        <f t="shared" si="2"/>
        <v>5236</v>
      </c>
      <c r="E29" s="56">
        <f t="shared" si="1"/>
        <v>237157430</v>
      </c>
      <c r="F29" s="56">
        <v>3418</v>
      </c>
      <c r="G29" s="56">
        <v>167671730</v>
      </c>
      <c r="H29" s="56">
        <v>1818</v>
      </c>
      <c r="I29" s="57">
        <v>69485700</v>
      </c>
    </row>
    <row r="30" spans="1:9" ht="22.9" customHeight="1">
      <c r="A30" s="95"/>
      <c r="B30" s="142"/>
      <c r="C30" s="34" t="s">
        <v>28</v>
      </c>
      <c r="D30" s="55">
        <f t="shared" si="2"/>
        <v>3234</v>
      </c>
      <c r="E30" s="56">
        <f t="shared" si="1"/>
        <v>139847856</v>
      </c>
      <c r="F30" s="56">
        <v>2280</v>
      </c>
      <c r="G30" s="56">
        <v>105748090</v>
      </c>
      <c r="H30" s="56">
        <v>954</v>
      </c>
      <c r="I30" s="57">
        <v>34099766</v>
      </c>
    </row>
    <row r="31" spans="1:9" ht="22.9" customHeight="1">
      <c r="A31" s="95"/>
      <c r="B31" s="142"/>
      <c r="C31" s="34" t="s">
        <v>31</v>
      </c>
      <c r="D31" s="55">
        <f t="shared" ref="D31:I31" si="3">SUM(D32:D33)</f>
        <v>57</v>
      </c>
      <c r="E31" s="56">
        <f t="shared" si="3"/>
        <v>3610883</v>
      </c>
      <c r="F31" s="56">
        <f t="shared" si="3"/>
        <v>49</v>
      </c>
      <c r="G31" s="56">
        <f t="shared" si="3"/>
        <v>3350083</v>
      </c>
      <c r="H31" s="56">
        <f t="shared" si="3"/>
        <v>8</v>
      </c>
      <c r="I31" s="57">
        <f t="shared" si="3"/>
        <v>260800</v>
      </c>
    </row>
    <row r="32" spans="1:9" ht="22.9" customHeight="1">
      <c r="A32" s="95"/>
      <c r="B32" s="142"/>
      <c r="C32" s="35" t="s">
        <v>22</v>
      </c>
      <c r="D32" s="58">
        <f>F32+H32</f>
        <v>54</v>
      </c>
      <c r="E32" s="59">
        <f>G32+I32</f>
        <v>3489232</v>
      </c>
      <c r="F32" s="59">
        <v>46</v>
      </c>
      <c r="G32" s="59">
        <v>3228432</v>
      </c>
      <c r="H32" s="59">
        <v>8</v>
      </c>
      <c r="I32" s="60">
        <v>260800</v>
      </c>
    </row>
    <row r="33" spans="1:9" ht="22.9" customHeight="1">
      <c r="A33" s="95"/>
      <c r="B33" s="142"/>
      <c r="C33" s="35" t="s">
        <v>23</v>
      </c>
      <c r="D33" s="58">
        <f>F33+H33</f>
        <v>3</v>
      </c>
      <c r="E33" s="59">
        <f>G33+I33</f>
        <v>121651</v>
      </c>
      <c r="F33" s="59">
        <v>3</v>
      </c>
      <c r="G33" s="59">
        <v>121651</v>
      </c>
      <c r="H33" s="59">
        <v>0</v>
      </c>
      <c r="I33" s="60">
        <v>0</v>
      </c>
    </row>
    <row r="34" spans="1:9" ht="27" customHeight="1">
      <c r="A34" s="94" t="s">
        <v>113</v>
      </c>
      <c r="B34" s="96" t="s">
        <v>74</v>
      </c>
      <c r="C34" s="34" t="s">
        <v>0</v>
      </c>
      <c r="D34" s="55">
        <f>SUM(D35:D46)</f>
        <v>33326</v>
      </c>
      <c r="E34" s="56">
        <f>SUM(E35:E46)+3244494</f>
        <v>1500478839</v>
      </c>
      <c r="F34" s="56">
        <f>SUM(F35:F46)</f>
        <v>23324</v>
      </c>
      <c r="G34" s="56">
        <f>SUM(G35:G46)</f>
        <v>1117674962</v>
      </c>
      <c r="H34" s="56">
        <f>SUM(H35:H46)</f>
        <v>10002</v>
      </c>
      <c r="I34" s="57">
        <f>SUM(I35:I46)</f>
        <v>379559383</v>
      </c>
    </row>
    <row r="35" spans="1:9" ht="27" customHeight="1">
      <c r="A35" s="99"/>
      <c r="B35" s="142"/>
      <c r="C35" s="35" t="s">
        <v>33</v>
      </c>
      <c r="D35" s="58">
        <f t="shared" ref="D35:D46" si="4">F35+H35</f>
        <v>0</v>
      </c>
      <c r="E35" s="59">
        <f t="shared" ref="E35:E46" si="5">G35+I35</f>
        <v>0</v>
      </c>
      <c r="F35" s="59">
        <v>0</v>
      </c>
      <c r="G35" s="59">
        <v>0</v>
      </c>
      <c r="H35" s="59">
        <v>0</v>
      </c>
      <c r="I35" s="60">
        <v>0</v>
      </c>
    </row>
    <row r="36" spans="1:9" ht="27" customHeight="1">
      <c r="A36" s="99"/>
      <c r="B36" s="142"/>
      <c r="C36" s="36" t="s">
        <v>34</v>
      </c>
      <c r="D36" s="58">
        <f t="shared" si="4"/>
        <v>523</v>
      </c>
      <c r="E36" s="59">
        <f t="shared" si="5"/>
        <v>27500749</v>
      </c>
      <c r="F36" s="59">
        <v>387</v>
      </c>
      <c r="G36" s="59">
        <v>21601568</v>
      </c>
      <c r="H36" s="59">
        <v>136</v>
      </c>
      <c r="I36" s="60">
        <v>5899181</v>
      </c>
    </row>
    <row r="37" spans="1:9" ht="27" customHeight="1">
      <c r="A37" s="99"/>
      <c r="B37" s="142"/>
      <c r="C37" s="36" t="s">
        <v>35</v>
      </c>
      <c r="D37" s="58">
        <f t="shared" si="4"/>
        <v>2491</v>
      </c>
      <c r="E37" s="59">
        <f t="shared" si="5"/>
        <v>108022699</v>
      </c>
      <c r="F37" s="59">
        <v>1590</v>
      </c>
      <c r="G37" s="59">
        <v>72339601</v>
      </c>
      <c r="H37" s="59">
        <v>901</v>
      </c>
      <c r="I37" s="60">
        <v>35683098</v>
      </c>
    </row>
    <row r="38" spans="1:9" ht="27" customHeight="1">
      <c r="A38" s="99"/>
      <c r="B38" s="142"/>
      <c r="C38" s="36" t="s">
        <v>36</v>
      </c>
      <c r="D38" s="58">
        <f t="shared" si="4"/>
        <v>4555</v>
      </c>
      <c r="E38" s="59">
        <f t="shared" si="5"/>
        <v>195326196</v>
      </c>
      <c r="F38" s="59">
        <v>3146</v>
      </c>
      <c r="G38" s="59">
        <v>141368933</v>
      </c>
      <c r="H38" s="59">
        <v>1409</v>
      </c>
      <c r="I38" s="60">
        <v>53957263</v>
      </c>
    </row>
    <row r="39" spans="1:9" ht="27" customHeight="1">
      <c r="A39" s="99"/>
      <c r="B39" s="142"/>
      <c r="C39" s="36" t="s">
        <v>37</v>
      </c>
      <c r="D39" s="58">
        <f t="shared" si="4"/>
        <v>4504</v>
      </c>
      <c r="E39" s="59">
        <f t="shared" si="5"/>
        <v>193597687</v>
      </c>
      <c r="F39" s="59">
        <v>3290</v>
      </c>
      <c r="G39" s="59">
        <v>150274045</v>
      </c>
      <c r="H39" s="59">
        <v>1214</v>
      </c>
      <c r="I39" s="60">
        <v>43323642</v>
      </c>
    </row>
    <row r="40" spans="1:9" ht="27" customHeight="1">
      <c r="A40" s="99"/>
      <c r="B40" s="142"/>
      <c r="C40" s="36" t="s">
        <v>38</v>
      </c>
      <c r="D40" s="58">
        <f t="shared" si="4"/>
        <v>3954</v>
      </c>
      <c r="E40" s="59">
        <f t="shared" si="5"/>
        <v>177400090</v>
      </c>
      <c r="F40" s="59">
        <v>2896</v>
      </c>
      <c r="G40" s="59">
        <v>134665717</v>
      </c>
      <c r="H40" s="59">
        <v>1058</v>
      </c>
      <c r="I40" s="60">
        <v>42734373</v>
      </c>
    </row>
    <row r="41" spans="1:9" ht="27" customHeight="1">
      <c r="A41" s="99"/>
      <c r="B41" s="142"/>
      <c r="C41" s="36" t="s">
        <v>39</v>
      </c>
      <c r="D41" s="58">
        <f t="shared" si="4"/>
        <v>3989</v>
      </c>
      <c r="E41" s="59">
        <f t="shared" si="5"/>
        <v>174752763</v>
      </c>
      <c r="F41" s="59">
        <v>2928</v>
      </c>
      <c r="G41" s="59">
        <v>136707409</v>
      </c>
      <c r="H41" s="59">
        <v>1061</v>
      </c>
      <c r="I41" s="60">
        <v>38045354</v>
      </c>
    </row>
    <row r="42" spans="1:9" ht="27" customHeight="1">
      <c r="A42" s="99"/>
      <c r="B42" s="142"/>
      <c r="C42" s="36" t="s">
        <v>40</v>
      </c>
      <c r="D42" s="58">
        <f t="shared" si="4"/>
        <v>4646</v>
      </c>
      <c r="E42" s="59">
        <f t="shared" si="5"/>
        <v>220453138</v>
      </c>
      <c r="F42" s="59">
        <v>3317</v>
      </c>
      <c r="G42" s="59">
        <v>170578455</v>
      </c>
      <c r="H42" s="59">
        <v>1329</v>
      </c>
      <c r="I42" s="60">
        <v>49874683</v>
      </c>
    </row>
    <row r="43" spans="1:9" ht="27" customHeight="1">
      <c r="A43" s="99"/>
      <c r="B43" s="142"/>
      <c r="C43" s="36" t="s">
        <v>41</v>
      </c>
      <c r="D43" s="58">
        <f t="shared" si="4"/>
        <v>4392</v>
      </c>
      <c r="E43" s="59">
        <f t="shared" si="5"/>
        <v>205569497</v>
      </c>
      <c r="F43" s="59">
        <v>3004</v>
      </c>
      <c r="G43" s="59">
        <v>153078983</v>
      </c>
      <c r="H43" s="59">
        <v>1388</v>
      </c>
      <c r="I43" s="60">
        <v>52490514</v>
      </c>
    </row>
    <row r="44" spans="1:9" ht="27" customHeight="1">
      <c r="A44" s="99"/>
      <c r="B44" s="142"/>
      <c r="C44" s="36" t="s">
        <v>42</v>
      </c>
      <c r="D44" s="58">
        <f t="shared" si="4"/>
        <v>3051</v>
      </c>
      <c r="E44" s="59">
        <f t="shared" si="5"/>
        <v>133476643</v>
      </c>
      <c r="F44" s="59">
        <v>1930</v>
      </c>
      <c r="G44" s="59">
        <v>91974030</v>
      </c>
      <c r="H44" s="59">
        <v>1121</v>
      </c>
      <c r="I44" s="60">
        <v>41502613</v>
      </c>
    </row>
    <row r="45" spans="1:9" ht="27" customHeight="1">
      <c r="A45" s="99"/>
      <c r="B45" s="142"/>
      <c r="C45" s="36" t="s">
        <v>43</v>
      </c>
      <c r="D45" s="58">
        <f t="shared" si="4"/>
        <v>1016</v>
      </c>
      <c r="E45" s="59">
        <f t="shared" si="5"/>
        <v>51963821</v>
      </c>
      <c r="F45" s="59">
        <v>683</v>
      </c>
      <c r="G45" s="59">
        <v>37704329</v>
      </c>
      <c r="H45" s="59">
        <v>333</v>
      </c>
      <c r="I45" s="60">
        <v>14259492</v>
      </c>
    </row>
    <row r="46" spans="1:9" ht="27" customHeight="1">
      <c r="A46" s="99"/>
      <c r="B46" s="142"/>
      <c r="C46" s="36" t="s">
        <v>32</v>
      </c>
      <c r="D46" s="58">
        <f t="shared" si="4"/>
        <v>205</v>
      </c>
      <c r="E46" s="59">
        <f t="shared" si="5"/>
        <v>9171062</v>
      </c>
      <c r="F46" s="59">
        <v>153</v>
      </c>
      <c r="G46" s="59">
        <v>7381892</v>
      </c>
      <c r="H46" s="59">
        <v>52</v>
      </c>
      <c r="I46" s="60">
        <v>1789170</v>
      </c>
    </row>
    <row r="47" spans="1:9" ht="24" customHeight="1">
      <c r="A47" s="94" t="s">
        <v>113</v>
      </c>
      <c r="B47" s="96" t="s">
        <v>55</v>
      </c>
      <c r="C47" s="34" t="s">
        <v>0</v>
      </c>
      <c r="D47" s="55">
        <f>SUM(D48:D66)</f>
        <v>33326</v>
      </c>
      <c r="E47" s="56">
        <f>SUM(E48:E66)+3244494</f>
        <v>1500478839</v>
      </c>
      <c r="F47" s="56">
        <f>SUM(F48:F66)</f>
        <v>23324</v>
      </c>
      <c r="G47" s="56">
        <f>SUM(G48:G66)</f>
        <v>1117674962</v>
      </c>
      <c r="H47" s="56">
        <f>SUM(H48:H66)</f>
        <v>10002</v>
      </c>
      <c r="I47" s="57">
        <f>SUM(I48:I66)</f>
        <v>379559383</v>
      </c>
    </row>
    <row r="48" spans="1:9" ht="33">
      <c r="A48" s="99"/>
      <c r="B48" s="98"/>
      <c r="C48" s="38" t="s">
        <v>50</v>
      </c>
      <c r="D48" s="58">
        <f t="shared" ref="D48:D66" si="6">F48+H48</f>
        <v>436</v>
      </c>
      <c r="E48" s="59">
        <f t="shared" ref="E48:E66" si="7">G48+I48</f>
        <v>22771121</v>
      </c>
      <c r="F48" s="59">
        <v>291</v>
      </c>
      <c r="G48" s="59">
        <v>16773902</v>
      </c>
      <c r="H48" s="59">
        <v>145</v>
      </c>
      <c r="I48" s="60">
        <v>5997219</v>
      </c>
    </row>
    <row r="49" spans="1:9" ht="32.450000000000003" customHeight="1">
      <c r="A49" s="99"/>
      <c r="B49" s="98"/>
      <c r="C49" s="38" t="s">
        <v>60</v>
      </c>
      <c r="D49" s="58">
        <f t="shared" si="6"/>
        <v>54</v>
      </c>
      <c r="E49" s="59">
        <f t="shared" si="7"/>
        <v>4229458</v>
      </c>
      <c r="F49" s="59">
        <v>50</v>
      </c>
      <c r="G49" s="59">
        <v>4132693</v>
      </c>
      <c r="H49" s="59">
        <v>4</v>
      </c>
      <c r="I49" s="60">
        <v>96765</v>
      </c>
    </row>
    <row r="50" spans="1:9" ht="24" customHeight="1">
      <c r="A50" s="99"/>
      <c r="B50" s="98"/>
      <c r="C50" s="38" t="s">
        <v>24</v>
      </c>
      <c r="D50" s="58">
        <f t="shared" si="6"/>
        <v>11239</v>
      </c>
      <c r="E50" s="59">
        <f t="shared" si="7"/>
        <v>528404341</v>
      </c>
      <c r="F50" s="59">
        <v>8074</v>
      </c>
      <c r="G50" s="59">
        <v>405222155</v>
      </c>
      <c r="H50" s="59">
        <v>3165</v>
      </c>
      <c r="I50" s="60">
        <v>123182186</v>
      </c>
    </row>
    <row r="51" spans="1:9" ht="32.450000000000003" customHeight="1">
      <c r="A51" s="99"/>
      <c r="B51" s="98"/>
      <c r="C51" s="38" t="s">
        <v>61</v>
      </c>
      <c r="D51" s="58">
        <f t="shared" si="6"/>
        <v>68</v>
      </c>
      <c r="E51" s="59">
        <f t="shared" si="7"/>
        <v>4337120</v>
      </c>
      <c r="F51" s="59">
        <v>62</v>
      </c>
      <c r="G51" s="59">
        <v>4116379</v>
      </c>
      <c r="H51" s="59">
        <v>6</v>
      </c>
      <c r="I51" s="60">
        <v>220741</v>
      </c>
    </row>
    <row r="52" spans="1:9" ht="32.450000000000003" customHeight="1">
      <c r="A52" s="99"/>
      <c r="B52" s="98"/>
      <c r="C52" s="38" t="s">
        <v>51</v>
      </c>
      <c r="D52" s="58">
        <f t="shared" si="6"/>
        <v>360</v>
      </c>
      <c r="E52" s="59">
        <f t="shared" si="7"/>
        <v>17386543</v>
      </c>
      <c r="F52" s="59">
        <v>271</v>
      </c>
      <c r="G52" s="59">
        <v>14216696</v>
      </c>
      <c r="H52" s="59">
        <v>89</v>
      </c>
      <c r="I52" s="60">
        <v>3169847</v>
      </c>
    </row>
    <row r="53" spans="1:9" ht="24" customHeight="1">
      <c r="A53" s="99"/>
      <c r="B53" s="98"/>
      <c r="C53" s="38" t="s">
        <v>25</v>
      </c>
      <c r="D53" s="58">
        <f t="shared" si="6"/>
        <v>5790</v>
      </c>
      <c r="E53" s="59">
        <f t="shared" si="7"/>
        <v>253257763</v>
      </c>
      <c r="F53" s="59">
        <v>5133</v>
      </c>
      <c r="G53" s="59">
        <v>228365186</v>
      </c>
      <c r="H53" s="59">
        <v>657</v>
      </c>
      <c r="I53" s="60">
        <v>24892577</v>
      </c>
    </row>
    <row r="54" spans="1:9" ht="24" customHeight="1">
      <c r="A54" s="99"/>
      <c r="B54" s="98"/>
      <c r="C54" s="38" t="s">
        <v>109</v>
      </c>
      <c r="D54" s="58">
        <f t="shared" si="6"/>
        <v>5309</v>
      </c>
      <c r="E54" s="59">
        <f t="shared" si="7"/>
        <v>224987993</v>
      </c>
      <c r="F54" s="59">
        <v>3620</v>
      </c>
      <c r="G54" s="59">
        <v>162767647</v>
      </c>
      <c r="H54" s="59">
        <v>1689</v>
      </c>
      <c r="I54" s="60">
        <v>62220346</v>
      </c>
    </row>
    <row r="55" spans="1:9" ht="24" customHeight="1">
      <c r="A55" s="99"/>
      <c r="B55" s="98"/>
      <c r="C55" s="38" t="s">
        <v>110</v>
      </c>
      <c r="D55" s="58">
        <f t="shared" si="6"/>
        <v>1955</v>
      </c>
      <c r="E55" s="59">
        <f t="shared" si="7"/>
        <v>104405774</v>
      </c>
      <c r="F55" s="59">
        <v>1737</v>
      </c>
      <c r="G55" s="59">
        <v>96197522</v>
      </c>
      <c r="H55" s="59">
        <v>218</v>
      </c>
      <c r="I55" s="60">
        <v>8208252</v>
      </c>
    </row>
    <row r="56" spans="1:9" ht="24" customHeight="1">
      <c r="A56" s="99"/>
      <c r="B56" s="98"/>
      <c r="C56" s="38" t="s">
        <v>111</v>
      </c>
      <c r="D56" s="58">
        <f t="shared" si="6"/>
        <v>1236</v>
      </c>
      <c r="E56" s="59">
        <f t="shared" si="7"/>
        <v>58740007</v>
      </c>
      <c r="F56" s="59">
        <v>633</v>
      </c>
      <c r="G56" s="59">
        <v>30697259</v>
      </c>
      <c r="H56" s="59">
        <v>603</v>
      </c>
      <c r="I56" s="60">
        <v>28042748</v>
      </c>
    </row>
    <row r="57" spans="1:9" ht="32.450000000000003" customHeight="1">
      <c r="A57" s="99"/>
      <c r="B57" s="98"/>
      <c r="C57" s="38" t="s">
        <v>62</v>
      </c>
      <c r="D57" s="58">
        <f t="shared" si="6"/>
        <v>359</v>
      </c>
      <c r="E57" s="59">
        <f t="shared" si="7"/>
        <v>14956083</v>
      </c>
      <c r="F57" s="59">
        <v>227</v>
      </c>
      <c r="G57" s="59">
        <v>9599410</v>
      </c>
      <c r="H57" s="59">
        <v>132</v>
      </c>
      <c r="I57" s="60">
        <v>5356673</v>
      </c>
    </row>
    <row r="58" spans="1:9" ht="32.450000000000003" customHeight="1">
      <c r="A58" s="99"/>
      <c r="B58" s="98"/>
      <c r="C58" s="38" t="s">
        <v>112</v>
      </c>
      <c r="D58" s="58">
        <f t="shared" si="6"/>
        <v>655</v>
      </c>
      <c r="E58" s="59">
        <f t="shared" si="7"/>
        <v>23919968</v>
      </c>
      <c r="F58" s="59">
        <v>219</v>
      </c>
      <c r="G58" s="59">
        <v>8116340</v>
      </c>
      <c r="H58" s="59">
        <v>436</v>
      </c>
      <c r="I58" s="60">
        <v>15803628</v>
      </c>
    </row>
    <row r="59" spans="1:9" ht="24" customHeight="1">
      <c r="A59" s="99"/>
      <c r="B59" s="98"/>
      <c r="C59" s="38" t="s">
        <v>46</v>
      </c>
      <c r="D59" s="58">
        <f t="shared" ref="D59:E61" si="8">F59+H59</f>
        <v>288</v>
      </c>
      <c r="E59" s="59">
        <f t="shared" si="8"/>
        <v>11752341</v>
      </c>
      <c r="F59" s="59">
        <v>187</v>
      </c>
      <c r="G59" s="59">
        <v>8411169</v>
      </c>
      <c r="H59" s="59">
        <v>101</v>
      </c>
      <c r="I59" s="60">
        <v>3341172</v>
      </c>
    </row>
    <row r="60" spans="1:9" ht="32.450000000000003" customHeight="1">
      <c r="A60" s="99"/>
      <c r="B60" s="98"/>
      <c r="C60" s="38" t="s">
        <v>58</v>
      </c>
      <c r="D60" s="58">
        <f t="shared" si="8"/>
        <v>695</v>
      </c>
      <c r="E60" s="59">
        <f t="shared" si="8"/>
        <v>31403070</v>
      </c>
      <c r="F60" s="59">
        <v>412</v>
      </c>
      <c r="G60" s="59">
        <v>16946175</v>
      </c>
      <c r="H60" s="59">
        <v>283</v>
      </c>
      <c r="I60" s="60">
        <v>14456895</v>
      </c>
    </row>
    <row r="61" spans="1:9" ht="24" customHeight="1">
      <c r="A61" s="99"/>
      <c r="B61" s="98"/>
      <c r="C61" s="38" t="s">
        <v>47</v>
      </c>
      <c r="D61" s="58">
        <f t="shared" si="8"/>
        <v>1152</v>
      </c>
      <c r="E61" s="59">
        <f t="shared" si="8"/>
        <v>53126022</v>
      </c>
      <c r="F61" s="59">
        <v>778</v>
      </c>
      <c r="G61" s="59">
        <v>39013636</v>
      </c>
      <c r="H61" s="59">
        <v>374</v>
      </c>
      <c r="I61" s="60">
        <v>14112386</v>
      </c>
    </row>
    <row r="62" spans="1:9" ht="49.5">
      <c r="A62" s="99"/>
      <c r="B62" s="98"/>
      <c r="C62" s="38" t="s">
        <v>59</v>
      </c>
      <c r="D62" s="58">
        <f t="shared" si="6"/>
        <v>675</v>
      </c>
      <c r="E62" s="59">
        <f t="shared" si="7"/>
        <v>27449474</v>
      </c>
      <c r="F62" s="59">
        <v>338</v>
      </c>
      <c r="G62" s="59">
        <v>14657297</v>
      </c>
      <c r="H62" s="59">
        <v>337</v>
      </c>
      <c r="I62" s="60">
        <v>12792177</v>
      </c>
    </row>
    <row r="63" spans="1:9" ht="24" customHeight="1">
      <c r="A63" s="99"/>
      <c r="B63" s="98"/>
      <c r="C63" s="38" t="s">
        <v>48</v>
      </c>
      <c r="D63" s="58">
        <f t="shared" si="6"/>
        <v>443</v>
      </c>
      <c r="E63" s="59">
        <f t="shared" si="7"/>
        <v>17162911</v>
      </c>
      <c r="F63" s="59">
        <v>183</v>
      </c>
      <c r="G63" s="59">
        <v>7664247</v>
      </c>
      <c r="H63" s="59">
        <v>260</v>
      </c>
      <c r="I63" s="60">
        <v>9498664</v>
      </c>
    </row>
    <row r="64" spans="1:9" ht="49.5">
      <c r="A64" s="99"/>
      <c r="B64" s="98"/>
      <c r="C64" s="38" t="s">
        <v>56</v>
      </c>
      <c r="D64" s="58">
        <f t="shared" si="6"/>
        <v>991</v>
      </c>
      <c r="E64" s="59">
        <f t="shared" si="7"/>
        <v>30691170</v>
      </c>
      <c r="F64" s="59">
        <v>203</v>
      </c>
      <c r="G64" s="59">
        <v>7678561</v>
      </c>
      <c r="H64" s="59">
        <v>788</v>
      </c>
      <c r="I64" s="60">
        <v>23012609</v>
      </c>
    </row>
    <row r="65" spans="1:9" ht="32.450000000000003" customHeight="1">
      <c r="A65" s="99"/>
      <c r="B65" s="98"/>
      <c r="C65" s="38" t="s">
        <v>57</v>
      </c>
      <c r="D65" s="58">
        <f t="shared" si="6"/>
        <v>188</v>
      </c>
      <c r="E65" s="59">
        <f t="shared" si="7"/>
        <v>8887043</v>
      </c>
      <c r="F65" s="59">
        <v>100</v>
      </c>
      <c r="G65" s="59">
        <v>5366306</v>
      </c>
      <c r="H65" s="59">
        <v>88</v>
      </c>
      <c r="I65" s="60">
        <v>3520737</v>
      </c>
    </row>
    <row r="66" spans="1:9" ht="24" customHeight="1" thickBot="1">
      <c r="A66" s="100"/>
      <c r="B66" s="101"/>
      <c r="C66" s="39" t="s">
        <v>49</v>
      </c>
      <c r="D66" s="61">
        <f t="shared" si="6"/>
        <v>1433</v>
      </c>
      <c r="E66" s="62">
        <f t="shared" si="7"/>
        <v>59366143</v>
      </c>
      <c r="F66" s="62">
        <v>806</v>
      </c>
      <c r="G66" s="62">
        <v>37732382</v>
      </c>
      <c r="H66" s="62">
        <v>627</v>
      </c>
      <c r="I66" s="63">
        <v>21633761</v>
      </c>
    </row>
    <row r="67" spans="1:9" s="8" customFormat="1" ht="32.450000000000003" customHeight="1">
      <c r="A67" s="140" t="s">
        <v>115</v>
      </c>
      <c r="B67" s="141"/>
      <c r="C67" s="141"/>
      <c r="D67" s="141"/>
      <c r="E67" s="141"/>
      <c r="F67" s="141"/>
      <c r="G67" s="141"/>
      <c r="H67" s="141"/>
      <c r="I67" s="141"/>
    </row>
  </sheetData>
  <mergeCells count="14">
    <mergeCell ref="A67:I67"/>
    <mergeCell ref="B47:B66"/>
    <mergeCell ref="B3:C5"/>
    <mergeCell ref="A47:A66"/>
    <mergeCell ref="A6:A33"/>
    <mergeCell ref="B6:B33"/>
    <mergeCell ref="A34:A46"/>
    <mergeCell ref="B34:B46"/>
    <mergeCell ref="A1:I1"/>
    <mergeCell ref="D3:I3"/>
    <mergeCell ref="A3:A5"/>
    <mergeCell ref="D4:E4"/>
    <mergeCell ref="F4:G4"/>
    <mergeCell ref="H4:I4"/>
  </mergeCells>
  <phoneticPr fontId="1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 alignWithMargins="0"/>
  <rowBreaks count="2" manualBreakCount="2">
    <brk id="33" max="16383" man="1"/>
    <brk id="4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view="pageBreakPreview" zoomScale="80" zoomScaleNormal="90" zoomScaleSheetLayoutView="80" workbookViewId="0">
      <selection activeCell="A2" sqref="A2"/>
    </sheetView>
  </sheetViews>
  <sheetFormatPr defaultColWidth="9" defaultRowHeight="15"/>
  <cols>
    <col min="1" max="1" width="10.75" style="2" customWidth="1"/>
    <col min="2" max="2" width="4.75" style="2" customWidth="1"/>
    <col min="3" max="3" width="12.625" style="2" customWidth="1"/>
    <col min="4" max="4" width="7.75" style="1" customWidth="1"/>
    <col min="5" max="5" width="13.5" style="1" customWidth="1"/>
    <col min="6" max="6" width="7.75" style="1" customWidth="1"/>
    <col min="7" max="7" width="13.5" style="1" customWidth="1"/>
    <col min="8" max="8" width="7.75" style="1" customWidth="1"/>
    <col min="9" max="9" width="11.875" style="1" customWidth="1"/>
    <col min="10" max="10" width="7.75" style="1" customWidth="1"/>
    <col min="11" max="11" width="13.5" style="1" customWidth="1"/>
    <col min="12" max="12" width="7.75" style="1" customWidth="1"/>
    <col min="13" max="13" width="13.5" style="1" customWidth="1"/>
    <col min="14" max="14" width="7.75" style="1" customWidth="1"/>
    <col min="15" max="15" width="11.875" style="1" customWidth="1"/>
    <col min="16" max="16" width="7.75" style="1" customWidth="1"/>
    <col min="17" max="17" width="13.5" style="1" customWidth="1"/>
    <col min="18" max="18" width="7.75" style="1" customWidth="1"/>
    <col min="19" max="19" width="13.5" style="1" customWidth="1"/>
    <col min="20" max="20" width="7.75" style="1" customWidth="1"/>
    <col min="21" max="21" width="11.875" style="1" customWidth="1"/>
    <col min="22" max="16384" width="9" style="1"/>
  </cols>
  <sheetData>
    <row r="1" spans="1:21" ht="40.9" customHeight="1">
      <c r="A1" s="28"/>
      <c r="B1" s="28"/>
      <c r="C1" s="28"/>
      <c r="D1" s="128" t="s">
        <v>123</v>
      </c>
      <c r="E1" s="129"/>
      <c r="F1" s="129"/>
      <c r="G1" s="129"/>
      <c r="H1" s="129"/>
      <c r="I1" s="129"/>
      <c r="J1" s="128" t="s">
        <v>123</v>
      </c>
      <c r="K1" s="129"/>
      <c r="L1" s="129"/>
      <c r="M1" s="129"/>
      <c r="N1" s="129"/>
      <c r="O1" s="129"/>
      <c r="P1" s="128" t="s">
        <v>123</v>
      </c>
      <c r="Q1" s="129"/>
      <c r="R1" s="129"/>
      <c r="S1" s="129"/>
      <c r="T1" s="129"/>
      <c r="U1" s="129"/>
    </row>
    <row r="2" spans="1:21" ht="18" customHeight="1" thickBot="1"/>
    <row r="3" spans="1:21" s="6" customFormat="1" ht="24.95" customHeight="1">
      <c r="A3" s="102" t="s">
        <v>53</v>
      </c>
      <c r="B3" s="104" t="s">
        <v>73</v>
      </c>
      <c r="C3" s="105"/>
      <c r="D3" s="121" t="s">
        <v>80</v>
      </c>
      <c r="E3" s="122"/>
      <c r="F3" s="122"/>
      <c r="G3" s="122"/>
      <c r="H3" s="122"/>
      <c r="I3" s="123"/>
      <c r="J3" s="110" t="s">
        <v>81</v>
      </c>
      <c r="K3" s="111"/>
      <c r="L3" s="111"/>
      <c r="M3" s="111"/>
      <c r="N3" s="111"/>
      <c r="O3" s="112"/>
      <c r="P3" s="121" t="s">
        <v>82</v>
      </c>
      <c r="Q3" s="122"/>
      <c r="R3" s="122"/>
      <c r="S3" s="122"/>
      <c r="T3" s="122"/>
      <c r="U3" s="123"/>
    </row>
    <row r="4" spans="1:21" s="2" customFormat="1" ht="24.95" customHeight="1">
      <c r="A4" s="103"/>
      <c r="B4" s="106"/>
      <c r="C4" s="107"/>
      <c r="D4" s="124" t="s">
        <v>85</v>
      </c>
      <c r="E4" s="125"/>
      <c r="F4" s="126" t="s">
        <v>84</v>
      </c>
      <c r="G4" s="125"/>
      <c r="H4" s="126" t="s">
        <v>83</v>
      </c>
      <c r="I4" s="127"/>
      <c r="J4" s="113" t="s">
        <v>85</v>
      </c>
      <c r="K4" s="114"/>
      <c r="L4" s="115" t="s">
        <v>84</v>
      </c>
      <c r="M4" s="114"/>
      <c r="N4" s="115" t="s">
        <v>83</v>
      </c>
      <c r="O4" s="116"/>
      <c r="P4" s="124" t="s">
        <v>85</v>
      </c>
      <c r="Q4" s="125"/>
      <c r="R4" s="126" t="s">
        <v>84</v>
      </c>
      <c r="S4" s="125"/>
      <c r="T4" s="126" t="s">
        <v>83</v>
      </c>
      <c r="U4" s="127"/>
    </row>
    <row r="5" spans="1:21" ht="24.95" customHeight="1">
      <c r="A5" s="103"/>
      <c r="B5" s="108"/>
      <c r="C5" s="109"/>
      <c r="D5" s="64" t="s">
        <v>29</v>
      </c>
      <c r="E5" s="65" t="s">
        <v>30</v>
      </c>
      <c r="F5" s="65" t="s">
        <v>29</v>
      </c>
      <c r="G5" s="65" t="s">
        <v>30</v>
      </c>
      <c r="H5" s="65" t="s">
        <v>29</v>
      </c>
      <c r="I5" s="66" t="s">
        <v>30</v>
      </c>
      <c r="J5" s="40" t="s">
        <v>29</v>
      </c>
      <c r="K5" s="30" t="s">
        <v>30</v>
      </c>
      <c r="L5" s="30" t="s">
        <v>29</v>
      </c>
      <c r="M5" s="30" t="s">
        <v>30</v>
      </c>
      <c r="N5" s="30" t="s">
        <v>29</v>
      </c>
      <c r="O5" s="41" t="s">
        <v>30</v>
      </c>
      <c r="P5" s="64" t="s">
        <v>29</v>
      </c>
      <c r="Q5" s="65" t="s">
        <v>30</v>
      </c>
      <c r="R5" s="65" t="s">
        <v>29</v>
      </c>
      <c r="S5" s="65" t="s">
        <v>30</v>
      </c>
      <c r="T5" s="65" t="s">
        <v>29</v>
      </c>
      <c r="U5" s="66" t="s">
        <v>30</v>
      </c>
    </row>
    <row r="6" spans="1:21" ht="22.9" customHeight="1">
      <c r="A6" s="94" t="s">
        <v>72</v>
      </c>
      <c r="B6" s="96" t="s">
        <v>54</v>
      </c>
      <c r="C6" s="34" t="s">
        <v>0</v>
      </c>
      <c r="D6" s="67">
        <f>D7+D29+D30+D31</f>
        <v>51819</v>
      </c>
      <c r="E6" s="68">
        <f>E7+E29+E30+E31+4670800</f>
        <v>2086540083</v>
      </c>
      <c r="F6" s="68">
        <f>F7+F29+F30+F31</f>
        <v>36815</v>
      </c>
      <c r="G6" s="68">
        <f>G7+G29+G30+G31</f>
        <v>1559498171</v>
      </c>
      <c r="H6" s="68">
        <f>H7+H29+H30+H31</f>
        <v>15004</v>
      </c>
      <c r="I6" s="69">
        <f>I7+I29+I30+I31</f>
        <v>522371112</v>
      </c>
      <c r="J6" s="55">
        <f>J7+J29+J30+J31</f>
        <v>14877</v>
      </c>
      <c r="K6" s="56">
        <f>K7+K29+K30+K31+5364217</f>
        <v>633274240</v>
      </c>
      <c r="L6" s="56">
        <f>L7+L29+L30+L31</f>
        <v>10729</v>
      </c>
      <c r="M6" s="56">
        <f>M7+M29+M30+M31</f>
        <v>473258138</v>
      </c>
      <c r="N6" s="56">
        <f>N7+N29+N30+N31</f>
        <v>4148</v>
      </c>
      <c r="O6" s="57">
        <f>O7+O29+O30+O31</f>
        <v>154651885</v>
      </c>
      <c r="P6" s="67">
        <f>P7+P29+P30+P31</f>
        <v>46216</v>
      </c>
      <c r="Q6" s="68">
        <f>Q7+Q29+Q30+Q31+11137517</f>
        <v>1972548246</v>
      </c>
      <c r="R6" s="68">
        <f>R7+R29+R30+R31</f>
        <v>33728</v>
      </c>
      <c r="S6" s="68">
        <f>S7+S29+S30+S31</f>
        <v>1513767809</v>
      </c>
      <c r="T6" s="68">
        <f>T7+T29+T30+T31</f>
        <v>12488</v>
      </c>
      <c r="U6" s="69">
        <f>U7+U29+U30+U31</f>
        <v>447642920</v>
      </c>
    </row>
    <row r="7" spans="1:21" ht="22.9" customHeight="1">
      <c r="A7" s="95"/>
      <c r="B7" s="142"/>
      <c r="C7" s="34" t="s">
        <v>26</v>
      </c>
      <c r="D7" s="67">
        <f t="shared" ref="D7:U7" si="0">SUM(D8:D28)</f>
        <v>39426</v>
      </c>
      <c r="E7" s="68">
        <f t="shared" si="0"/>
        <v>1579369381</v>
      </c>
      <c r="F7" s="68">
        <f t="shared" si="0"/>
        <v>28325</v>
      </c>
      <c r="G7" s="68">
        <f t="shared" si="0"/>
        <v>1182067362</v>
      </c>
      <c r="H7" s="68">
        <f t="shared" si="0"/>
        <v>11101</v>
      </c>
      <c r="I7" s="69">
        <f t="shared" si="0"/>
        <v>397302019</v>
      </c>
      <c r="J7" s="55">
        <f t="shared" si="0"/>
        <v>11256</v>
      </c>
      <c r="K7" s="56">
        <f t="shared" si="0"/>
        <v>478176305</v>
      </c>
      <c r="L7" s="56">
        <f t="shared" si="0"/>
        <v>8188</v>
      </c>
      <c r="M7" s="56">
        <f t="shared" si="0"/>
        <v>366178153</v>
      </c>
      <c r="N7" s="56">
        <f t="shared" si="0"/>
        <v>3068</v>
      </c>
      <c r="O7" s="57">
        <f t="shared" si="0"/>
        <v>111998152</v>
      </c>
      <c r="P7" s="67">
        <f t="shared" si="0"/>
        <v>35391</v>
      </c>
      <c r="Q7" s="68">
        <f t="shared" si="0"/>
        <v>1500731162</v>
      </c>
      <c r="R7" s="68">
        <f t="shared" si="0"/>
        <v>26099</v>
      </c>
      <c r="S7" s="68">
        <f t="shared" si="0"/>
        <v>1159680172</v>
      </c>
      <c r="T7" s="68">
        <f t="shared" si="0"/>
        <v>9292</v>
      </c>
      <c r="U7" s="69">
        <f t="shared" si="0"/>
        <v>341050990</v>
      </c>
    </row>
    <row r="8" spans="1:21" ht="22.9" customHeight="1">
      <c r="A8" s="95"/>
      <c r="B8" s="142"/>
      <c r="C8" s="35" t="s">
        <v>1</v>
      </c>
      <c r="D8" s="70">
        <f>F8+H8</f>
        <v>5656</v>
      </c>
      <c r="E8" s="71">
        <f t="shared" ref="E8:E30" si="1">G8+I8</f>
        <v>234291056</v>
      </c>
      <c r="F8" s="71">
        <v>4124</v>
      </c>
      <c r="G8" s="71">
        <v>181448573</v>
      </c>
      <c r="H8" s="71">
        <v>1532</v>
      </c>
      <c r="I8" s="72">
        <v>52842483</v>
      </c>
      <c r="J8" s="58">
        <f>L8+N8</f>
        <v>1856</v>
      </c>
      <c r="K8" s="59">
        <f t="shared" ref="K8:K30" si="2">M8+O8</f>
        <v>86055499</v>
      </c>
      <c r="L8" s="59">
        <v>1369</v>
      </c>
      <c r="M8" s="59">
        <v>68131030</v>
      </c>
      <c r="N8" s="59">
        <v>487</v>
      </c>
      <c r="O8" s="60">
        <v>17924469</v>
      </c>
      <c r="P8" s="70">
        <f>R8+T8</f>
        <v>5137</v>
      </c>
      <c r="Q8" s="71">
        <f t="shared" ref="Q8:Q30" si="3">S8+U8</f>
        <v>242325315</v>
      </c>
      <c r="R8" s="71">
        <v>3882</v>
      </c>
      <c r="S8" s="71">
        <v>189200441</v>
      </c>
      <c r="T8" s="71">
        <v>1255</v>
      </c>
      <c r="U8" s="72">
        <v>53124874</v>
      </c>
    </row>
    <row r="9" spans="1:21" ht="22.9" customHeight="1">
      <c r="A9" s="95"/>
      <c r="B9" s="142"/>
      <c r="C9" s="35" t="s">
        <v>2</v>
      </c>
      <c r="D9" s="70">
        <f t="shared" ref="D9:D30" si="4">F9+H9</f>
        <v>1370</v>
      </c>
      <c r="E9" s="71">
        <f t="shared" si="1"/>
        <v>47789895</v>
      </c>
      <c r="F9" s="71">
        <v>1106</v>
      </c>
      <c r="G9" s="71">
        <v>39753717</v>
      </c>
      <c r="H9" s="71">
        <v>264</v>
      </c>
      <c r="I9" s="72">
        <v>8036178</v>
      </c>
      <c r="J9" s="58">
        <f t="shared" ref="J9:J30" si="5">L9+N9</f>
        <v>439</v>
      </c>
      <c r="K9" s="59">
        <f t="shared" si="2"/>
        <v>13619832</v>
      </c>
      <c r="L9" s="59">
        <v>357</v>
      </c>
      <c r="M9" s="59">
        <v>11611743</v>
      </c>
      <c r="N9" s="59">
        <v>82</v>
      </c>
      <c r="O9" s="60">
        <v>2008089</v>
      </c>
      <c r="P9" s="70">
        <f t="shared" ref="P9:P30" si="6">R9+T9</f>
        <v>1259</v>
      </c>
      <c r="Q9" s="71">
        <f t="shared" si="3"/>
        <v>46526125</v>
      </c>
      <c r="R9" s="71">
        <v>1018</v>
      </c>
      <c r="S9" s="71">
        <v>38273063</v>
      </c>
      <c r="T9" s="71">
        <v>241</v>
      </c>
      <c r="U9" s="72">
        <v>8253062</v>
      </c>
    </row>
    <row r="10" spans="1:21" ht="22.9" customHeight="1">
      <c r="A10" s="95"/>
      <c r="B10" s="142"/>
      <c r="C10" s="35" t="s">
        <v>3</v>
      </c>
      <c r="D10" s="70">
        <f t="shared" si="4"/>
        <v>4285</v>
      </c>
      <c r="E10" s="71">
        <f t="shared" si="1"/>
        <v>212536038</v>
      </c>
      <c r="F10" s="71">
        <v>3128</v>
      </c>
      <c r="G10" s="71">
        <v>155813650</v>
      </c>
      <c r="H10" s="71">
        <v>1157</v>
      </c>
      <c r="I10" s="72">
        <v>56722388</v>
      </c>
      <c r="J10" s="58">
        <f t="shared" si="5"/>
        <v>1345</v>
      </c>
      <c r="K10" s="59">
        <f t="shared" si="2"/>
        <v>71917727</v>
      </c>
      <c r="L10" s="59">
        <v>986</v>
      </c>
      <c r="M10" s="59">
        <v>53503330</v>
      </c>
      <c r="N10" s="59">
        <v>359</v>
      </c>
      <c r="O10" s="60">
        <v>18414397</v>
      </c>
      <c r="P10" s="70">
        <f t="shared" si="6"/>
        <v>3707</v>
      </c>
      <c r="Q10" s="71">
        <f t="shared" si="3"/>
        <v>182320222</v>
      </c>
      <c r="R10" s="71">
        <v>2707</v>
      </c>
      <c r="S10" s="71">
        <v>140519661</v>
      </c>
      <c r="T10" s="71">
        <v>1000</v>
      </c>
      <c r="U10" s="72">
        <v>41800561</v>
      </c>
    </row>
    <row r="11" spans="1:21" ht="22.9" customHeight="1">
      <c r="A11" s="95"/>
      <c r="B11" s="142"/>
      <c r="C11" s="35" t="s">
        <v>4</v>
      </c>
      <c r="D11" s="70">
        <f t="shared" si="4"/>
        <v>743</v>
      </c>
      <c r="E11" s="71">
        <f t="shared" si="1"/>
        <v>32838291</v>
      </c>
      <c r="F11" s="71">
        <v>542</v>
      </c>
      <c r="G11" s="71">
        <v>25666927</v>
      </c>
      <c r="H11" s="71">
        <v>201</v>
      </c>
      <c r="I11" s="72">
        <v>7171364</v>
      </c>
      <c r="J11" s="58">
        <f t="shared" si="5"/>
        <v>234</v>
      </c>
      <c r="K11" s="59">
        <f t="shared" si="2"/>
        <v>9841203</v>
      </c>
      <c r="L11" s="59">
        <v>164</v>
      </c>
      <c r="M11" s="59">
        <v>7648053</v>
      </c>
      <c r="N11" s="59">
        <v>70</v>
      </c>
      <c r="O11" s="60">
        <v>2193150</v>
      </c>
      <c r="P11" s="70">
        <f t="shared" si="6"/>
        <v>652</v>
      </c>
      <c r="Q11" s="71">
        <f t="shared" si="3"/>
        <v>28951134</v>
      </c>
      <c r="R11" s="71">
        <v>483</v>
      </c>
      <c r="S11" s="71">
        <v>22617749</v>
      </c>
      <c r="T11" s="71">
        <v>169</v>
      </c>
      <c r="U11" s="72">
        <v>6333385</v>
      </c>
    </row>
    <row r="12" spans="1:21" ht="22.9" customHeight="1">
      <c r="A12" s="95"/>
      <c r="B12" s="142"/>
      <c r="C12" s="35" t="s">
        <v>5</v>
      </c>
      <c r="D12" s="70">
        <f t="shared" si="4"/>
        <v>977</v>
      </c>
      <c r="E12" s="71">
        <f t="shared" si="1"/>
        <v>29490118</v>
      </c>
      <c r="F12" s="71">
        <v>720</v>
      </c>
      <c r="G12" s="71">
        <v>22617960</v>
      </c>
      <c r="H12" s="71">
        <v>257</v>
      </c>
      <c r="I12" s="72">
        <v>6872158</v>
      </c>
      <c r="J12" s="58">
        <f t="shared" si="5"/>
        <v>280</v>
      </c>
      <c r="K12" s="59">
        <f t="shared" si="2"/>
        <v>12972983</v>
      </c>
      <c r="L12" s="59">
        <v>199</v>
      </c>
      <c r="M12" s="59">
        <v>9308215</v>
      </c>
      <c r="N12" s="59">
        <v>81</v>
      </c>
      <c r="O12" s="60">
        <v>3664768</v>
      </c>
      <c r="P12" s="70">
        <f t="shared" si="6"/>
        <v>878</v>
      </c>
      <c r="Q12" s="71">
        <f t="shared" si="3"/>
        <v>37623801</v>
      </c>
      <c r="R12" s="71">
        <v>695</v>
      </c>
      <c r="S12" s="71">
        <v>32866176</v>
      </c>
      <c r="T12" s="71">
        <v>183</v>
      </c>
      <c r="U12" s="72">
        <v>4757625</v>
      </c>
    </row>
    <row r="13" spans="1:21" ht="22.9" customHeight="1">
      <c r="A13" s="95"/>
      <c r="B13" s="142"/>
      <c r="C13" s="35" t="s">
        <v>6</v>
      </c>
      <c r="D13" s="70">
        <f t="shared" si="4"/>
        <v>4480</v>
      </c>
      <c r="E13" s="71">
        <f t="shared" si="1"/>
        <v>166776006</v>
      </c>
      <c r="F13" s="71">
        <v>3215</v>
      </c>
      <c r="G13" s="71">
        <v>121527141</v>
      </c>
      <c r="H13" s="71">
        <v>1265</v>
      </c>
      <c r="I13" s="72">
        <v>45248865</v>
      </c>
      <c r="J13" s="58">
        <f t="shared" si="5"/>
        <v>1200</v>
      </c>
      <c r="K13" s="59">
        <f t="shared" si="2"/>
        <v>43560894</v>
      </c>
      <c r="L13" s="59">
        <v>882</v>
      </c>
      <c r="M13" s="59">
        <v>32261242</v>
      </c>
      <c r="N13" s="59">
        <v>318</v>
      </c>
      <c r="O13" s="60">
        <v>11299652</v>
      </c>
      <c r="P13" s="70">
        <f t="shared" si="6"/>
        <v>3836</v>
      </c>
      <c r="Q13" s="71">
        <f t="shared" si="3"/>
        <v>146350358</v>
      </c>
      <c r="R13" s="71">
        <v>2920</v>
      </c>
      <c r="S13" s="71">
        <v>116649929</v>
      </c>
      <c r="T13" s="71">
        <v>916</v>
      </c>
      <c r="U13" s="72">
        <v>29700429</v>
      </c>
    </row>
    <row r="14" spans="1:21" ht="22.9" customHeight="1">
      <c r="A14" s="95"/>
      <c r="B14" s="142"/>
      <c r="C14" s="35" t="s">
        <v>7</v>
      </c>
      <c r="D14" s="70">
        <f t="shared" si="4"/>
        <v>2789</v>
      </c>
      <c r="E14" s="71">
        <f t="shared" si="1"/>
        <v>110920832</v>
      </c>
      <c r="F14" s="71">
        <v>1971</v>
      </c>
      <c r="G14" s="71">
        <v>82639958</v>
      </c>
      <c r="H14" s="71">
        <v>818</v>
      </c>
      <c r="I14" s="72">
        <v>28280874</v>
      </c>
      <c r="J14" s="58">
        <f t="shared" si="5"/>
        <v>819</v>
      </c>
      <c r="K14" s="59">
        <f t="shared" si="2"/>
        <v>35502177</v>
      </c>
      <c r="L14" s="59">
        <v>610</v>
      </c>
      <c r="M14" s="59">
        <v>27613950</v>
      </c>
      <c r="N14" s="59">
        <v>209</v>
      </c>
      <c r="O14" s="60">
        <v>7888227</v>
      </c>
      <c r="P14" s="70">
        <f t="shared" si="6"/>
        <v>2354</v>
      </c>
      <c r="Q14" s="71">
        <f t="shared" si="3"/>
        <v>93934450</v>
      </c>
      <c r="R14" s="71">
        <v>1723</v>
      </c>
      <c r="S14" s="71">
        <v>72153253</v>
      </c>
      <c r="T14" s="71">
        <v>631</v>
      </c>
      <c r="U14" s="72">
        <v>21781197</v>
      </c>
    </row>
    <row r="15" spans="1:21" ht="22.9" customHeight="1">
      <c r="A15" s="95"/>
      <c r="B15" s="142"/>
      <c r="C15" s="35" t="s">
        <v>8</v>
      </c>
      <c r="D15" s="70">
        <f t="shared" si="4"/>
        <v>704</v>
      </c>
      <c r="E15" s="71">
        <f t="shared" si="1"/>
        <v>27913970</v>
      </c>
      <c r="F15" s="71">
        <v>467</v>
      </c>
      <c r="G15" s="71">
        <v>18755023</v>
      </c>
      <c r="H15" s="71">
        <v>237</v>
      </c>
      <c r="I15" s="72">
        <v>9158947</v>
      </c>
      <c r="J15" s="58">
        <f t="shared" si="5"/>
        <v>185</v>
      </c>
      <c r="K15" s="59">
        <f t="shared" si="2"/>
        <v>9074696</v>
      </c>
      <c r="L15" s="59">
        <v>132</v>
      </c>
      <c r="M15" s="59">
        <v>7212339</v>
      </c>
      <c r="N15" s="59">
        <v>53</v>
      </c>
      <c r="O15" s="60">
        <v>1862357</v>
      </c>
      <c r="P15" s="70">
        <f t="shared" si="6"/>
        <v>597</v>
      </c>
      <c r="Q15" s="71">
        <f t="shared" si="3"/>
        <v>25065084</v>
      </c>
      <c r="R15" s="71">
        <v>419</v>
      </c>
      <c r="S15" s="71">
        <v>19053806</v>
      </c>
      <c r="T15" s="71">
        <v>178</v>
      </c>
      <c r="U15" s="72">
        <v>6011278</v>
      </c>
    </row>
    <row r="16" spans="1:21" ht="22.9" customHeight="1">
      <c r="A16" s="95"/>
      <c r="B16" s="142"/>
      <c r="C16" s="35" t="s">
        <v>9</v>
      </c>
      <c r="D16" s="70">
        <f t="shared" si="4"/>
        <v>1302</v>
      </c>
      <c r="E16" s="71">
        <f t="shared" si="1"/>
        <v>54512360</v>
      </c>
      <c r="F16" s="71">
        <v>936</v>
      </c>
      <c r="G16" s="71">
        <v>40210874</v>
      </c>
      <c r="H16" s="71">
        <v>366</v>
      </c>
      <c r="I16" s="72">
        <v>14301486</v>
      </c>
      <c r="J16" s="58">
        <f t="shared" si="5"/>
        <v>324</v>
      </c>
      <c r="K16" s="59">
        <f t="shared" si="2"/>
        <v>12394735</v>
      </c>
      <c r="L16" s="59">
        <v>239</v>
      </c>
      <c r="M16" s="59">
        <v>8568117</v>
      </c>
      <c r="N16" s="59">
        <v>85</v>
      </c>
      <c r="O16" s="60">
        <v>3826618</v>
      </c>
      <c r="P16" s="70">
        <f t="shared" si="6"/>
        <v>1127</v>
      </c>
      <c r="Q16" s="71">
        <f t="shared" si="3"/>
        <v>47612593</v>
      </c>
      <c r="R16" s="71">
        <v>796</v>
      </c>
      <c r="S16" s="71">
        <v>35240483</v>
      </c>
      <c r="T16" s="71">
        <v>331</v>
      </c>
      <c r="U16" s="72">
        <v>12372110</v>
      </c>
    </row>
    <row r="17" spans="1:21" ht="22.9" customHeight="1">
      <c r="A17" s="95"/>
      <c r="B17" s="142"/>
      <c r="C17" s="35" t="s">
        <v>10</v>
      </c>
      <c r="D17" s="70">
        <f t="shared" si="4"/>
        <v>865</v>
      </c>
      <c r="E17" s="71">
        <f t="shared" si="1"/>
        <v>38542965</v>
      </c>
      <c r="F17" s="71">
        <v>589</v>
      </c>
      <c r="G17" s="71">
        <v>27999425</v>
      </c>
      <c r="H17" s="71">
        <v>276</v>
      </c>
      <c r="I17" s="72">
        <v>10543540</v>
      </c>
      <c r="J17" s="58">
        <f t="shared" si="5"/>
        <v>190</v>
      </c>
      <c r="K17" s="59">
        <f t="shared" si="2"/>
        <v>9143098</v>
      </c>
      <c r="L17" s="59">
        <v>124</v>
      </c>
      <c r="M17" s="59">
        <v>6028522</v>
      </c>
      <c r="N17" s="59">
        <v>66</v>
      </c>
      <c r="O17" s="60">
        <v>3114576</v>
      </c>
      <c r="P17" s="70">
        <f t="shared" si="6"/>
        <v>769</v>
      </c>
      <c r="Q17" s="71">
        <f t="shared" si="3"/>
        <v>38419617</v>
      </c>
      <c r="R17" s="71">
        <v>562</v>
      </c>
      <c r="S17" s="71">
        <v>29387611</v>
      </c>
      <c r="T17" s="71">
        <v>207</v>
      </c>
      <c r="U17" s="72">
        <v>9032006</v>
      </c>
    </row>
    <row r="18" spans="1:21" ht="22.9" customHeight="1">
      <c r="A18" s="95"/>
      <c r="B18" s="142"/>
      <c r="C18" s="35" t="s">
        <v>11</v>
      </c>
      <c r="D18" s="70">
        <f t="shared" si="4"/>
        <v>2930</v>
      </c>
      <c r="E18" s="71">
        <f t="shared" si="1"/>
        <v>104711305</v>
      </c>
      <c r="F18" s="71">
        <v>2083</v>
      </c>
      <c r="G18" s="71">
        <v>79042353</v>
      </c>
      <c r="H18" s="71">
        <v>847</v>
      </c>
      <c r="I18" s="72">
        <v>25668952</v>
      </c>
      <c r="J18" s="58">
        <f t="shared" si="5"/>
        <v>626</v>
      </c>
      <c r="K18" s="59">
        <f t="shared" si="2"/>
        <v>24600538</v>
      </c>
      <c r="L18" s="59">
        <v>472</v>
      </c>
      <c r="M18" s="59">
        <v>18331703</v>
      </c>
      <c r="N18" s="59">
        <v>154</v>
      </c>
      <c r="O18" s="60">
        <v>6268835</v>
      </c>
      <c r="P18" s="70">
        <f t="shared" si="6"/>
        <v>2859</v>
      </c>
      <c r="Q18" s="71">
        <f t="shared" si="3"/>
        <v>126501474</v>
      </c>
      <c r="R18" s="71">
        <v>2066</v>
      </c>
      <c r="S18" s="71">
        <v>91026839</v>
      </c>
      <c r="T18" s="71">
        <v>793</v>
      </c>
      <c r="U18" s="72">
        <v>35474635</v>
      </c>
    </row>
    <row r="19" spans="1:21" ht="22.9" customHeight="1">
      <c r="A19" s="95"/>
      <c r="B19" s="142"/>
      <c r="C19" s="35" t="s">
        <v>12</v>
      </c>
      <c r="D19" s="70">
        <f t="shared" si="4"/>
        <v>3137</v>
      </c>
      <c r="E19" s="71">
        <f t="shared" si="1"/>
        <v>136914786</v>
      </c>
      <c r="F19" s="71">
        <v>2317</v>
      </c>
      <c r="G19" s="71">
        <v>106507213</v>
      </c>
      <c r="H19" s="71">
        <v>820</v>
      </c>
      <c r="I19" s="72">
        <v>30407573</v>
      </c>
      <c r="J19" s="58">
        <f t="shared" si="5"/>
        <v>1026</v>
      </c>
      <c r="K19" s="59">
        <f t="shared" si="2"/>
        <v>39226702</v>
      </c>
      <c r="L19" s="59">
        <v>743</v>
      </c>
      <c r="M19" s="59">
        <v>30285463</v>
      </c>
      <c r="N19" s="59">
        <v>283</v>
      </c>
      <c r="O19" s="60">
        <v>8941239</v>
      </c>
      <c r="P19" s="70">
        <f t="shared" si="6"/>
        <v>3107</v>
      </c>
      <c r="Q19" s="71">
        <f t="shared" si="3"/>
        <v>129658325</v>
      </c>
      <c r="R19" s="71">
        <v>2292</v>
      </c>
      <c r="S19" s="71">
        <v>102041794</v>
      </c>
      <c r="T19" s="71">
        <v>815</v>
      </c>
      <c r="U19" s="72">
        <v>27616531</v>
      </c>
    </row>
    <row r="20" spans="1:21" ht="22.9" customHeight="1">
      <c r="A20" s="95"/>
      <c r="B20" s="142"/>
      <c r="C20" s="35" t="s">
        <v>13</v>
      </c>
      <c r="D20" s="70">
        <f t="shared" si="4"/>
        <v>1927</v>
      </c>
      <c r="E20" s="71">
        <f t="shared" si="1"/>
        <v>72212643</v>
      </c>
      <c r="F20" s="71">
        <v>1282</v>
      </c>
      <c r="G20" s="71">
        <v>49380821</v>
      </c>
      <c r="H20" s="71">
        <v>645</v>
      </c>
      <c r="I20" s="72">
        <v>22831822</v>
      </c>
      <c r="J20" s="58">
        <f t="shared" si="5"/>
        <v>593</v>
      </c>
      <c r="K20" s="59">
        <f t="shared" si="2"/>
        <v>19227769</v>
      </c>
      <c r="L20" s="59">
        <v>416</v>
      </c>
      <c r="M20" s="59">
        <v>15198197</v>
      </c>
      <c r="N20" s="59">
        <v>177</v>
      </c>
      <c r="O20" s="60">
        <v>4029572</v>
      </c>
      <c r="P20" s="70">
        <f t="shared" si="6"/>
        <v>1678</v>
      </c>
      <c r="Q20" s="71">
        <f t="shared" si="3"/>
        <v>53063672</v>
      </c>
      <c r="R20" s="71">
        <v>1176</v>
      </c>
      <c r="S20" s="71">
        <v>38472388</v>
      </c>
      <c r="T20" s="71">
        <v>502</v>
      </c>
      <c r="U20" s="72">
        <v>14591284</v>
      </c>
    </row>
    <row r="21" spans="1:21" ht="22.9" customHeight="1">
      <c r="A21" s="95"/>
      <c r="B21" s="142"/>
      <c r="C21" s="35" t="s">
        <v>14</v>
      </c>
      <c r="D21" s="70">
        <f t="shared" si="4"/>
        <v>283</v>
      </c>
      <c r="E21" s="71">
        <f t="shared" si="1"/>
        <v>9848425</v>
      </c>
      <c r="F21" s="71">
        <v>213</v>
      </c>
      <c r="G21" s="71">
        <v>7913900</v>
      </c>
      <c r="H21" s="71">
        <v>70</v>
      </c>
      <c r="I21" s="72">
        <v>1934525</v>
      </c>
      <c r="J21" s="58">
        <f t="shared" si="5"/>
        <v>99</v>
      </c>
      <c r="K21" s="59">
        <f t="shared" si="2"/>
        <v>4162669</v>
      </c>
      <c r="L21" s="59">
        <v>61</v>
      </c>
      <c r="M21" s="59">
        <v>2990559</v>
      </c>
      <c r="N21" s="59">
        <v>38</v>
      </c>
      <c r="O21" s="60">
        <v>1172110</v>
      </c>
      <c r="P21" s="70">
        <f t="shared" si="6"/>
        <v>256</v>
      </c>
      <c r="Q21" s="71">
        <f t="shared" si="3"/>
        <v>8473132</v>
      </c>
      <c r="R21" s="71">
        <v>179</v>
      </c>
      <c r="S21" s="71">
        <v>6224215</v>
      </c>
      <c r="T21" s="71">
        <v>77</v>
      </c>
      <c r="U21" s="72">
        <v>2248917</v>
      </c>
    </row>
    <row r="22" spans="1:21" ht="22.9" customHeight="1">
      <c r="A22" s="95"/>
      <c r="B22" s="142"/>
      <c r="C22" s="35" t="s">
        <v>15</v>
      </c>
      <c r="D22" s="70">
        <f t="shared" si="4"/>
        <v>745</v>
      </c>
      <c r="E22" s="71">
        <f t="shared" si="1"/>
        <v>29581466</v>
      </c>
      <c r="F22" s="71">
        <v>548</v>
      </c>
      <c r="G22" s="71">
        <v>22712474</v>
      </c>
      <c r="H22" s="71">
        <v>197</v>
      </c>
      <c r="I22" s="72">
        <v>6868992</v>
      </c>
      <c r="J22" s="58">
        <f t="shared" si="5"/>
        <v>245</v>
      </c>
      <c r="K22" s="59">
        <f t="shared" si="2"/>
        <v>10767559</v>
      </c>
      <c r="L22" s="59">
        <v>183</v>
      </c>
      <c r="M22" s="59">
        <v>8648085</v>
      </c>
      <c r="N22" s="59">
        <v>62</v>
      </c>
      <c r="O22" s="60">
        <v>2119474</v>
      </c>
      <c r="P22" s="70">
        <f t="shared" si="6"/>
        <v>631</v>
      </c>
      <c r="Q22" s="71">
        <f t="shared" si="3"/>
        <v>32001019</v>
      </c>
      <c r="R22" s="71">
        <v>489</v>
      </c>
      <c r="S22" s="71">
        <v>26685362</v>
      </c>
      <c r="T22" s="71">
        <v>142</v>
      </c>
      <c r="U22" s="72">
        <v>5315657</v>
      </c>
    </row>
    <row r="23" spans="1:21" ht="22.9" customHeight="1">
      <c r="A23" s="95"/>
      <c r="B23" s="142"/>
      <c r="C23" s="35" t="s">
        <v>16</v>
      </c>
      <c r="D23" s="70">
        <f t="shared" si="4"/>
        <v>59</v>
      </c>
      <c r="E23" s="71">
        <f t="shared" si="1"/>
        <v>3806567</v>
      </c>
      <c r="F23" s="71">
        <v>47</v>
      </c>
      <c r="G23" s="71">
        <v>3463628</v>
      </c>
      <c r="H23" s="71">
        <v>12</v>
      </c>
      <c r="I23" s="72">
        <v>342939</v>
      </c>
      <c r="J23" s="58">
        <f t="shared" si="5"/>
        <v>19</v>
      </c>
      <c r="K23" s="59">
        <f t="shared" si="2"/>
        <v>1295845</v>
      </c>
      <c r="L23" s="59">
        <v>15</v>
      </c>
      <c r="M23" s="59">
        <v>1136208</v>
      </c>
      <c r="N23" s="59">
        <v>4</v>
      </c>
      <c r="O23" s="60">
        <v>159637</v>
      </c>
      <c r="P23" s="70">
        <f t="shared" si="6"/>
        <v>72</v>
      </c>
      <c r="Q23" s="71">
        <f t="shared" si="3"/>
        <v>3190506</v>
      </c>
      <c r="R23" s="71">
        <v>53</v>
      </c>
      <c r="S23" s="71">
        <v>2649525</v>
      </c>
      <c r="T23" s="71">
        <v>19</v>
      </c>
      <c r="U23" s="72">
        <v>540981</v>
      </c>
    </row>
    <row r="24" spans="1:21" ht="22.9" customHeight="1">
      <c r="A24" s="95"/>
      <c r="B24" s="142"/>
      <c r="C24" s="35" t="s">
        <v>17</v>
      </c>
      <c r="D24" s="70">
        <f t="shared" si="4"/>
        <v>618</v>
      </c>
      <c r="E24" s="71">
        <f t="shared" si="1"/>
        <v>29446995</v>
      </c>
      <c r="F24" s="71">
        <v>516</v>
      </c>
      <c r="G24" s="71">
        <v>25044503</v>
      </c>
      <c r="H24" s="71">
        <v>102</v>
      </c>
      <c r="I24" s="72">
        <v>4402492</v>
      </c>
      <c r="J24" s="58">
        <f t="shared" si="5"/>
        <v>194</v>
      </c>
      <c r="K24" s="59">
        <f t="shared" si="2"/>
        <v>12506020</v>
      </c>
      <c r="L24" s="59">
        <v>150</v>
      </c>
      <c r="M24" s="59">
        <v>10366860</v>
      </c>
      <c r="N24" s="59">
        <v>44</v>
      </c>
      <c r="O24" s="60">
        <v>2139160</v>
      </c>
      <c r="P24" s="70">
        <f t="shared" si="6"/>
        <v>495</v>
      </c>
      <c r="Q24" s="71">
        <f t="shared" si="3"/>
        <v>25520100</v>
      </c>
      <c r="R24" s="71">
        <v>407</v>
      </c>
      <c r="S24" s="71">
        <v>21811578</v>
      </c>
      <c r="T24" s="71">
        <v>88</v>
      </c>
      <c r="U24" s="72">
        <v>3708522</v>
      </c>
    </row>
    <row r="25" spans="1:21" ht="22.9" customHeight="1">
      <c r="A25" s="95"/>
      <c r="B25" s="142"/>
      <c r="C25" s="35" t="s">
        <v>18</v>
      </c>
      <c r="D25" s="70">
        <f t="shared" si="4"/>
        <v>865</v>
      </c>
      <c r="E25" s="71">
        <f t="shared" si="1"/>
        <v>33482576</v>
      </c>
      <c r="F25" s="71">
        <v>599</v>
      </c>
      <c r="G25" s="71">
        <v>25759097</v>
      </c>
      <c r="H25" s="71">
        <v>266</v>
      </c>
      <c r="I25" s="72">
        <v>7723479</v>
      </c>
      <c r="J25" s="58">
        <f t="shared" si="5"/>
        <v>237</v>
      </c>
      <c r="K25" s="59">
        <f t="shared" si="2"/>
        <v>11518369</v>
      </c>
      <c r="L25" s="59">
        <v>166</v>
      </c>
      <c r="M25" s="59">
        <v>9607995</v>
      </c>
      <c r="N25" s="59">
        <v>71</v>
      </c>
      <c r="O25" s="60">
        <v>1910374</v>
      </c>
      <c r="P25" s="70">
        <f t="shared" si="6"/>
        <v>629</v>
      </c>
      <c r="Q25" s="71">
        <f t="shared" si="3"/>
        <v>25361662</v>
      </c>
      <c r="R25" s="71">
        <v>430</v>
      </c>
      <c r="S25" s="71">
        <v>17244815</v>
      </c>
      <c r="T25" s="71">
        <v>199</v>
      </c>
      <c r="U25" s="72">
        <v>8116847</v>
      </c>
    </row>
    <row r="26" spans="1:21" ht="22.9" customHeight="1">
      <c r="A26" s="95"/>
      <c r="B26" s="142"/>
      <c r="C26" s="35" t="s">
        <v>19</v>
      </c>
      <c r="D26" s="70">
        <f t="shared" si="4"/>
        <v>3059</v>
      </c>
      <c r="E26" s="71">
        <f t="shared" si="1"/>
        <v>115330383</v>
      </c>
      <c r="F26" s="71">
        <v>2143</v>
      </c>
      <c r="G26" s="71">
        <v>82789738</v>
      </c>
      <c r="H26" s="71">
        <v>916</v>
      </c>
      <c r="I26" s="72">
        <v>32540645</v>
      </c>
      <c r="J26" s="58">
        <f t="shared" si="5"/>
        <v>751</v>
      </c>
      <c r="K26" s="59">
        <f t="shared" si="2"/>
        <v>24378588</v>
      </c>
      <c r="L26" s="59">
        <v>503</v>
      </c>
      <c r="M26" s="59">
        <v>18010760</v>
      </c>
      <c r="N26" s="59">
        <v>248</v>
      </c>
      <c r="O26" s="60">
        <v>6367828</v>
      </c>
      <c r="P26" s="70">
        <f t="shared" si="6"/>
        <v>2542</v>
      </c>
      <c r="Q26" s="71">
        <f t="shared" si="3"/>
        <v>92999784</v>
      </c>
      <c r="R26" s="71">
        <v>1842</v>
      </c>
      <c r="S26" s="71">
        <v>71677575</v>
      </c>
      <c r="T26" s="71">
        <v>700</v>
      </c>
      <c r="U26" s="72">
        <v>21322209</v>
      </c>
    </row>
    <row r="27" spans="1:21" ht="22.9" customHeight="1">
      <c r="A27" s="95"/>
      <c r="B27" s="142"/>
      <c r="C27" s="35" t="s">
        <v>20</v>
      </c>
      <c r="D27" s="70">
        <f t="shared" si="4"/>
        <v>923</v>
      </c>
      <c r="E27" s="71">
        <f t="shared" si="1"/>
        <v>31370778</v>
      </c>
      <c r="F27" s="71">
        <v>631</v>
      </c>
      <c r="G27" s="71">
        <v>22343004</v>
      </c>
      <c r="H27" s="71">
        <v>292</v>
      </c>
      <c r="I27" s="72">
        <v>9027774</v>
      </c>
      <c r="J27" s="58">
        <f t="shared" si="5"/>
        <v>197</v>
      </c>
      <c r="K27" s="59">
        <f t="shared" si="2"/>
        <v>7871632</v>
      </c>
      <c r="L27" s="59">
        <v>142</v>
      </c>
      <c r="M27" s="59">
        <v>6119606</v>
      </c>
      <c r="N27" s="59">
        <v>55</v>
      </c>
      <c r="O27" s="60">
        <v>1752026</v>
      </c>
      <c r="P27" s="70">
        <f t="shared" si="6"/>
        <v>944</v>
      </c>
      <c r="Q27" s="71">
        <f t="shared" si="3"/>
        <v>39407480</v>
      </c>
      <c r="R27" s="71">
        <v>646</v>
      </c>
      <c r="S27" s="71">
        <v>28447459</v>
      </c>
      <c r="T27" s="71">
        <v>298</v>
      </c>
      <c r="U27" s="72">
        <v>10960021</v>
      </c>
    </row>
    <row r="28" spans="1:21" ht="22.9" customHeight="1">
      <c r="A28" s="95"/>
      <c r="B28" s="142"/>
      <c r="C28" s="35" t="s">
        <v>21</v>
      </c>
      <c r="D28" s="70">
        <f t="shared" si="4"/>
        <v>1709</v>
      </c>
      <c r="E28" s="71">
        <f t="shared" si="1"/>
        <v>57051926</v>
      </c>
      <c r="F28" s="71">
        <v>1148</v>
      </c>
      <c r="G28" s="71">
        <v>40677383</v>
      </c>
      <c r="H28" s="71">
        <v>561</v>
      </c>
      <c r="I28" s="72">
        <v>16374543</v>
      </c>
      <c r="J28" s="58">
        <f t="shared" si="5"/>
        <v>397</v>
      </c>
      <c r="K28" s="59">
        <f t="shared" si="2"/>
        <v>18537770</v>
      </c>
      <c r="L28" s="59">
        <v>275</v>
      </c>
      <c r="M28" s="59">
        <v>13596176</v>
      </c>
      <c r="N28" s="59">
        <v>122</v>
      </c>
      <c r="O28" s="60">
        <v>4941594</v>
      </c>
      <c r="P28" s="70">
        <f t="shared" si="6"/>
        <v>1862</v>
      </c>
      <c r="Q28" s="71">
        <f t="shared" si="3"/>
        <v>75425309</v>
      </c>
      <c r="R28" s="71">
        <v>1314</v>
      </c>
      <c r="S28" s="71">
        <v>57436450</v>
      </c>
      <c r="T28" s="71">
        <v>548</v>
      </c>
      <c r="U28" s="72">
        <v>17988859</v>
      </c>
    </row>
    <row r="29" spans="1:21" ht="22.9" customHeight="1">
      <c r="A29" s="95"/>
      <c r="B29" s="142"/>
      <c r="C29" s="34" t="s">
        <v>27</v>
      </c>
      <c r="D29" s="67">
        <f t="shared" si="4"/>
        <v>7623</v>
      </c>
      <c r="E29" s="68">
        <f t="shared" si="1"/>
        <v>299199656</v>
      </c>
      <c r="F29" s="68">
        <v>5024</v>
      </c>
      <c r="G29" s="68">
        <v>217709933</v>
      </c>
      <c r="H29" s="68">
        <v>2599</v>
      </c>
      <c r="I29" s="69">
        <v>81489723</v>
      </c>
      <c r="J29" s="55">
        <f t="shared" si="5"/>
        <v>2300</v>
      </c>
      <c r="K29" s="56">
        <f t="shared" si="2"/>
        <v>96365661</v>
      </c>
      <c r="L29" s="56">
        <v>1577</v>
      </c>
      <c r="M29" s="56">
        <v>66863087</v>
      </c>
      <c r="N29" s="56">
        <v>723</v>
      </c>
      <c r="O29" s="57">
        <v>29502574</v>
      </c>
      <c r="P29" s="67">
        <f t="shared" si="6"/>
        <v>6358</v>
      </c>
      <c r="Q29" s="68">
        <f t="shared" si="3"/>
        <v>279935483</v>
      </c>
      <c r="R29" s="68">
        <v>4316</v>
      </c>
      <c r="S29" s="68">
        <v>211992517</v>
      </c>
      <c r="T29" s="68">
        <v>2042</v>
      </c>
      <c r="U29" s="69">
        <v>67942966</v>
      </c>
    </row>
    <row r="30" spans="1:21" ht="22.9" customHeight="1">
      <c r="A30" s="95"/>
      <c r="B30" s="142"/>
      <c r="C30" s="34" t="s">
        <v>28</v>
      </c>
      <c r="D30" s="67">
        <f t="shared" si="4"/>
        <v>4683</v>
      </c>
      <c r="E30" s="68">
        <f t="shared" si="1"/>
        <v>195359459</v>
      </c>
      <c r="F30" s="68">
        <v>3391</v>
      </c>
      <c r="G30" s="68">
        <v>152028567</v>
      </c>
      <c r="H30" s="68">
        <v>1292</v>
      </c>
      <c r="I30" s="69">
        <v>43330892</v>
      </c>
      <c r="J30" s="55">
        <f t="shared" si="5"/>
        <v>1305</v>
      </c>
      <c r="K30" s="56">
        <f t="shared" si="2"/>
        <v>51964597</v>
      </c>
      <c r="L30" s="56">
        <v>950</v>
      </c>
      <c r="M30" s="56">
        <v>38855205</v>
      </c>
      <c r="N30" s="56">
        <v>355</v>
      </c>
      <c r="O30" s="57">
        <v>13109392</v>
      </c>
      <c r="P30" s="67">
        <f t="shared" si="6"/>
        <v>4416</v>
      </c>
      <c r="Q30" s="68">
        <f t="shared" si="3"/>
        <v>178677522</v>
      </c>
      <c r="R30" s="68">
        <v>3277</v>
      </c>
      <c r="S30" s="68">
        <v>140547815</v>
      </c>
      <c r="T30" s="68">
        <v>1139</v>
      </c>
      <c r="U30" s="69">
        <v>38129707</v>
      </c>
    </row>
    <row r="31" spans="1:21" ht="22.9" customHeight="1">
      <c r="A31" s="95"/>
      <c r="B31" s="142"/>
      <c r="C31" s="34" t="s">
        <v>31</v>
      </c>
      <c r="D31" s="67">
        <f t="shared" ref="D31:U31" si="7">SUM(D32:D33)</f>
        <v>87</v>
      </c>
      <c r="E31" s="68">
        <f t="shared" si="7"/>
        <v>7940787</v>
      </c>
      <c r="F31" s="68">
        <f t="shared" si="7"/>
        <v>75</v>
      </c>
      <c r="G31" s="68">
        <f t="shared" si="7"/>
        <v>7692309</v>
      </c>
      <c r="H31" s="68">
        <f t="shared" si="7"/>
        <v>12</v>
      </c>
      <c r="I31" s="69">
        <f t="shared" si="7"/>
        <v>248478</v>
      </c>
      <c r="J31" s="55">
        <f t="shared" si="7"/>
        <v>16</v>
      </c>
      <c r="K31" s="56">
        <f t="shared" si="7"/>
        <v>1403460</v>
      </c>
      <c r="L31" s="56">
        <f t="shared" si="7"/>
        <v>14</v>
      </c>
      <c r="M31" s="56">
        <f t="shared" si="7"/>
        <v>1361693</v>
      </c>
      <c r="N31" s="56">
        <f t="shared" si="7"/>
        <v>2</v>
      </c>
      <c r="O31" s="57">
        <f t="shared" si="7"/>
        <v>41767</v>
      </c>
      <c r="P31" s="67">
        <f t="shared" si="7"/>
        <v>51</v>
      </c>
      <c r="Q31" s="68">
        <f t="shared" si="7"/>
        <v>2066562</v>
      </c>
      <c r="R31" s="68">
        <f t="shared" si="7"/>
        <v>36</v>
      </c>
      <c r="S31" s="68">
        <f t="shared" si="7"/>
        <v>1547305</v>
      </c>
      <c r="T31" s="68">
        <f t="shared" si="7"/>
        <v>15</v>
      </c>
      <c r="U31" s="69">
        <f t="shared" si="7"/>
        <v>519257</v>
      </c>
    </row>
    <row r="32" spans="1:21" ht="22.9" customHeight="1">
      <c r="A32" s="95"/>
      <c r="B32" s="142"/>
      <c r="C32" s="35" t="s">
        <v>22</v>
      </c>
      <c r="D32" s="70">
        <f>F32+H32</f>
        <v>84</v>
      </c>
      <c r="E32" s="71">
        <f>G32+I32</f>
        <v>7841865</v>
      </c>
      <c r="F32" s="71">
        <v>73</v>
      </c>
      <c r="G32" s="71">
        <v>7606303</v>
      </c>
      <c r="H32" s="71">
        <v>11</v>
      </c>
      <c r="I32" s="72">
        <v>235562</v>
      </c>
      <c r="J32" s="58">
        <f>L32+N32</f>
        <v>13</v>
      </c>
      <c r="K32" s="59">
        <f>M32+O32</f>
        <v>1350682</v>
      </c>
      <c r="L32" s="59">
        <v>12</v>
      </c>
      <c r="M32" s="59">
        <v>1314927</v>
      </c>
      <c r="N32" s="59">
        <v>1</v>
      </c>
      <c r="O32" s="60">
        <v>35755</v>
      </c>
      <c r="P32" s="70">
        <f>R32+T32</f>
        <v>46</v>
      </c>
      <c r="Q32" s="71">
        <f>S32+U32</f>
        <v>1907705</v>
      </c>
      <c r="R32" s="71">
        <v>32</v>
      </c>
      <c r="S32" s="71">
        <v>1435897</v>
      </c>
      <c r="T32" s="71">
        <v>14</v>
      </c>
      <c r="U32" s="72">
        <v>471808</v>
      </c>
    </row>
    <row r="33" spans="1:21" ht="22.9" customHeight="1">
      <c r="A33" s="95"/>
      <c r="B33" s="142"/>
      <c r="C33" s="35" t="s">
        <v>23</v>
      </c>
      <c r="D33" s="70">
        <f>F33+H33</f>
        <v>3</v>
      </c>
      <c r="E33" s="71">
        <f>G33+I33</f>
        <v>98922</v>
      </c>
      <c r="F33" s="71">
        <v>2</v>
      </c>
      <c r="G33" s="71">
        <v>86006</v>
      </c>
      <c r="H33" s="71">
        <v>1</v>
      </c>
      <c r="I33" s="72">
        <v>12916</v>
      </c>
      <c r="J33" s="58">
        <f>L33+N33</f>
        <v>3</v>
      </c>
      <c r="K33" s="59">
        <f>M33+O33</f>
        <v>52778</v>
      </c>
      <c r="L33" s="59">
        <v>2</v>
      </c>
      <c r="M33" s="59">
        <v>46766</v>
      </c>
      <c r="N33" s="59">
        <v>1</v>
      </c>
      <c r="O33" s="60">
        <v>6012</v>
      </c>
      <c r="P33" s="70">
        <f>R33+T33</f>
        <v>5</v>
      </c>
      <c r="Q33" s="71">
        <f>S33+U33</f>
        <v>158857</v>
      </c>
      <c r="R33" s="71">
        <v>4</v>
      </c>
      <c r="S33" s="71">
        <v>111408</v>
      </c>
      <c r="T33" s="71">
        <v>1</v>
      </c>
      <c r="U33" s="72">
        <v>47449</v>
      </c>
    </row>
    <row r="34" spans="1:21" ht="27" customHeight="1">
      <c r="A34" s="94" t="s">
        <v>52</v>
      </c>
      <c r="B34" s="96" t="s">
        <v>74</v>
      </c>
      <c r="C34" s="34" t="s">
        <v>0</v>
      </c>
      <c r="D34" s="67">
        <f>SUM(D35:D46)</f>
        <v>51819</v>
      </c>
      <c r="E34" s="68">
        <f>SUM(E35:E46)+4670800</f>
        <v>2086540083</v>
      </c>
      <c r="F34" s="68">
        <f>SUM(F35:F46)</f>
        <v>36815</v>
      </c>
      <c r="G34" s="68">
        <f>SUM(G35:G46)</f>
        <v>1559498171</v>
      </c>
      <c r="H34" s="68">
        <f>SUM(H35:H46)</f>
        <v>15004</v>
      </c>
      <c r="I34" s="69">
        <f>SUM(I35:I46)</f>
        <v>522371112</v>
      </c>
      <c r="J34" s="55">
        <f>SUM(J35:J46)</f>
        <v>14877</v>
      </c>
      <c r="K34" s="56">
        <f>SUM(K35:K46)+5364217</f>
        <v>633274240</v>
      </c>
      <c r="L34" s="56">
        <f>SUM(L35:L46)</f>
        <v>10729</v>
      </c>
      <c r="M34" s="56">
        <f>SUM(M35:M46)</f>
        <v>473258138</v>
      </c>
      <c r="N34" s="56">
        <f>SUM(N35:N46)</f>
        <v>4148</v>
      </c>
      <c r="O34" s="57">
        <f>SUM(O35:O46)</f>
        <v>154651885</v>
      </c>
      <c r="P34" s="67">
        <f>SUM(P35:P46)</f>
        <v>46216</v>
      </c>
      <c r="Q34" s="68">
        <f>SUM(Q35:Q46)+11137517</f>
        <v>1972548246</v>
      </c>
      <c r="R34" s="68">
        <f>SUM(R35:R46)</f>
        <v>33728</v>
      </c>
      <c r="S34" s="68">
        <f>SUM(S35:S46)</f>
        <v>1513767809</v>
      </c>
      <c r="T34" s="68">
        <f>SUM(T35:T46)</f>
        <v>12488</v>
      </c>
      <c r="U34" s="69">
        <f>SUM(U35:U46)</f>
        <v>447642920</v>
      </c>
    </row>
    <row r="35" spans="1:21" ht="27" customHeight="1">
      <c r="A35" s="99"/>
      <c r="B35" s="142"/>
      <c r="C35" s="35" t="s">
        <v>33</v>
      </c>
      <c r="D35" s="70">
        <f t="shared" ref="D35:E46" si="8">F35+H35</f>
        <v>0</v>
      </c>
      <c r="E35" s="71">
        <f t="shared" si="8"/>
        <v>0</v>
      </c>
      <c r="F35" s="71">
        <v>0</v>
      </c>
      <c r="G35" s="71">
        <v>0</v>
      </c>
      <c r="H35" s="71">
        <v>0</v>
      </c>
      <c r="I35" s="72">
        <v>0</v>
      </c>
      <c r="J35" s="58">
        <f t="shared" ref="J35:K46" si="9">L35+N35</f>
        <v>0</v>
      </c>
      <c r="K35" s="59">
        <f t="shared" si="9"/>
        <v>0</v>
      </c>
      <c r="L35" s="59">
        <v>0</v>
      </c>
      <c r="M35" s="59">
        <v>0</v>
      </c>
      <c r="N35" s="59">
        <v>0</v>
      </c>
      <c r="O35" s="60">
        <v>0</v>
      </c>
      <c r="P35" s="70">
        <f t="shared" ref="P35:Q46" si="10">R35+T35</f>
        <v>276</v>
      </c>
      <c r="Q35" s="71">
        <f t="shared" si="10"/>
        <v>1873490</v>
      </c>
      <c r="R35" s="71">
        <v>276</v>
      </c>
      <c r="S35" s="71">
        <v>1873490</v>
      </c>
      <c r="T35" s="71">
        <v>0</v>
      </c>
      <c r="U35" s="72">
        <v>0</v>
      </c>
    </row>
    <row r="36" spans="1:21" ht="27" customHeight="1">
      <c r="A36" s="99"/>
      <c r="B36" s="142"/>
      <c r="C36" s="36" t="s">
        <v>34</v>
      </c>
      <c r="D36" s="70">
        <f t="shared" si="8"/>
        <v>885</v>
      </c>
      <c r="E36" s="71">
        <f t="shared" si="8"/>
        <v>43001579</v>
      </c>
      <c r="F36" s="71">
        <v>701</v>
      </c>
      <c r="G36" s="71">
        <v>34309233</v>
      </c>
      <c r="H36" s="71">
        <v>184</v>
      </c>
      <c r="I36" s="72">
        <v>8692346</v>
      </c>
      <c r="J36" s="58">
        <f t="shared" si="9"/>
        <v>262</v>
      </c>
      <c r="K36" s="59">
        <f t="shared" si="9"/>
        <v>10237835</v>
      </c>
      <c r="L36" s="59">
        <v>189</v>
      </c>
      <c r="M36" s="59">
        <v>7286497</v>
      </c>
      <c r="N36" s="59">
        <v>73</v>
      </c>
      <c r="O36" s="60">
        <v>2951338</v>
      </c>
      <c r="P36" s="70">
        <f t="shared" si="10"/>
        <v>918</v>
      </c>
      <c r="Q36" s="71">
        <f t="shared" si="10"/>
        <v>38537517</v>
      </c>
      <c r="R36" s="71">
        <v>736</v>
      </c>
      <c r="S36" s="71">
        <v>31116115</v>
      </c>
      <c r="T36" s="71">
        <v>182</v>
      </c>
      <c r="U36" s="72">
        <v>7421402</v>
      </c>
    </row>
    <row r="37" spans="1:21" ht="27" customHeight="1">
      <c r="A37" s="99"/>
      <c r="B37" s="142"/>
      <c r="C37" s="36" t="s">
        <v>35</v>
      </c>
      <c r="D37" s="70">
        <f t="shared" si="8"/>
        <v>4159</v>
      </c>
      <c r="E37" s="71">
        <f t="shared" si="8"/>
        <v>169517326</v>
      </c>
      <c r="F37" s="71">
        <v>2716</v>
      </c>
      <c r="G37" s="71">
        <v>116099157</v>
      </c>
      <c r="H37" s="71">
        <v>1443</v>
      </c>
      <c r="I37" s="72">
        <v>53418169</v>
      </c>
      <c r="J37" s="58">
        <f t="shared" si="9"/>
        <v>1248</v>
      </c>
      <c r="K37" s="59">
        <f t="shared" si="9"/>
        <v>51072447</v>
      </c>
      <c r="L37" s="59">
        <v>816</v>
      </c>
      <c r="M37" s="59">
        <v>35727560</v>
      </c>
      <c r="N37" s="59">
        <v>432</v>
      </c>
      <c r="O37" s="60">
        <v>15344887</v>
      </c>
      <c r="P37" s="70">
        <f t="shared" si="10"/>
        <v>4201</v>
      </c>
      <c r="Q37" s="71">
        <f t="shared" si="10"/>
        <v>180279597</v>
      </c>
      <c r="R37" s="71">
        <v>2849</v>
      </c>
      <c r="S37" s="71">
        <v>128222119</v>
      </c>
      <c r="T37" s="71">
        <v>1352</v>
      </c>
      <c r="U37" s="72">
        <v>52057478</v>
      </c>
    </row>
    <row r="38" spans="1:21" ht="27" customHeight="1">
      <c r="A38" s="99"/>
      <c r="B38" s="142"/>
      <c r="C38" s="36" t="s">
        <v>36</v>
      </c>
      <c r="D38" s="70">
        <f t="shared" si="8"/>
        <v>7322</v>
      </c>
      <c r="E38" s="71">
        <f t="shared" si="8"/>
        <v>293214789</v>
      </c>
      <c r="F38" s="71">
        <v>5102</v>
      </c>
      <c r="G38" s="71">
        <v>213889859</v>
      </c>
      <c r="H38" s="71">
        <v>2220</v>
      </c>
      <c r="I38" s="72">
        <v>79324930</v>
      </c>
      <c r="J38" s="58">
        <f t="shared" si="9"/>
        <v>1978</v>
      </c>
      <c r="K38" s="59">
        <f t="shared" si="9"/>
        <v>86578615</v>
      </c>
      <c r="L38" s="59">
        <v>1394</v>
      </c>
      <c r="M38" s="59">
        <v>63758039</v>
      </c>
      <c r="N38" s="59">
        <v>584</v>
      </c>
      <c r="O38" s="60">
        <v>22820576</v>
      </c>
      <c r="P38" s="70">
        <f t="shared" si="10"/>
        <v>6430</v>
      </c>
      <c r="Q38" s="71">
        <f t="shared" si="10"/>
        <v>268050445</v>
      </c>
      <c r="R38" s="71">
        <v>4645</v>
      </c>
      <c r="S38" s="71">
        <v>205151581</v>
      </c>
      <c r="T38" s="71">
        <v>1785</v>
      </c>
      <c r="U38" s="72">
        <v>62898864</v>
      </c>
    </row>
    <row r="39" spans="1:21" ht="27" customHeight="1">
      <c r="A39" s="99"/>
      <c r="B39" s="142"/>
      <c r="C39" s="36" t="s">
        <v>37</v>
      </c>
      <c r="D39" s="70">
        <f t="shared" si="8"/>
        <v>6499</v>
      </c>
      <c r="E39" s="71">
        <f t="shared" si="8"/>
        <v>256156538</v>
      </c>
      <c r="F39" s="71">
        <v>4712</v>
      </c>
      <c r="G39" s="71">
        <v>191755743</v>
      </c>
      <c r="H39" s="71">
        <v>1787</v>
      </c>
      <c r="I39" s="72">
        <v>64400795</v>
      </c>
      <c r="J39" s="58">
        <f t="shared" si="9"/>
        <v>1826</v>
      </c>
      <c r="K39" s="59">
        <f t="shared" si="9"/>
        <v>75775198</v>
      </c>
      <c r="L39" s="59">
        <v>1365</v>
      </c>
      <c r="M39" s="59">
        <v>54426694</v>
      </c>
      <c r="N39" s="59">
        <v>461</v>
      </c>
      <c r="O39" s="60">
        <v>21348504</v>
      </c>
      <c r="P39" s="70">
        <f t="shared" si="10"/>
        <v>5556</v>
      </c>
      <c r="Q39" s="71">
        <f t="shared" si="10"/>
        <v>226764474</v>
      </c>
      <c r="R39" s="71">
        <v>4152</v>
      </c>
      <c r="S39" s="71">
        <v>178957702</v>
      </c>
      <c r="T39" s="71">
        <v>1404</v>
      </c>
      <c r="U39" s="72">
        <v>47806772</v>
      </c>
    </row>
    <row r="40" spans="1:21" ht="27" customHeight="1">
      <c r="A40" s="99"/>
      <c r="B40" s="142"/>
      <c r="C40" s="36" t="s">
        <v>38</v>
      </c>
      <c r="D40" s="70">
        <f t="shared" si="8"/>
        <v>5927</v>
      </c>
      <c r="E40" s="71">
        <f t="shared" si="8"/>
        <v>239786233</v>
      </c>
      <c r="F40" s="71">
        <v>4460</v>
      </c>
      <c r="G40" s="71">
        <v>190950249</v>
      </c>
      <c r="H40" s="71">
        <v>1467</v>
      </c>
      <c r="I40" s="72">
        <v>48835984</v>
      </c>
      <c r="J40" s="58">
        <f t="shared" si="9"/>
        <v>1804</v>
      </c>
      <c r="K40" s="59">
        <f t="shared" si="9"/>
        <v>76142741</v>
      </c>
      <c r="L40" s="59">
        <v>1324</v>
      </c>
      <c r="M40" s="59">
        <v>59200714</v>
      </c>
      <c r="N40" s="59">
        <v>480</v>
      </c>
      <c r="O40" s="60">
        <v>16942027</v>
      </c>
      <c r="P40" s="70">
        <f t="shared" si="10"/>
        <v>5557</v>
      </c>
      <c r="Q40" s="71">
        <f t="shared" si="10"/>
        <v>232501651</v>
      </c>
      <c r="R40" s="71">
        <v>4155</v>
      </c>
      <c r="S40" s="71">
        <v>178881044</v>
      </c>
      <c r="T40" s="71">
        <v>1402</v>
      </c>
      <c r="U40" s="72">
        <v>53620607</v>
      </c>
    </row>
    <row r="41" spans="1:21" ht="27" customHeight="1">
      <c r="A41" s="99"/>
      <c r="B41" s="142"/>
      <c r="C41" s="36" t="s">
        <v>39</v>
      </c>
      <c r="D41" s="70">
        <f t="shared" si="8"/>
        <v>6426</v>
      </c>
      <c r="E41" s="71">
        <f t="shared" si="8"/>
        <v>242154552</v>
      </c>
      <c r="F41" s="71">
        <v>4714</v>
      </c>
      <c r="G41" s="71">
        <v>188735222</v>
      </c>
      <c r="H41" s="71">
        <v>1712</v>
      </c>
      <c r="I41" s="72">
        <v>53419330</v>
      </c>
      <c r="J41" s="58">
        <f t="shared" si="9"/>
        <v>1953</v>
      </c>
      <c r="K41" s="59">
        <f t="shared" si="9"/>
        <v>75603615</v>
      </c>
      <c r="L41" s="59">
        <v>1437</v>
      </c>
      <c r="M41" s="59">
        <v>54066986</v>
      </c>
      <c r="N41" s="59">
        <v>516</v>
      </c>
      <c r="O41" s="60">
        <v>21536629</v>
      </c>
      <c r="P41" s="70">
        <f t="shared" si="10"/>
        <v>6238</v>
      </c>
      <c r="Q41" s="71">
        <f t="shared" si="10"/>
        <v>268400968</v>
      </c>
      <c r="R41" s="71">
        <v>4670</v>
      </c>
      <c r="S41" s="71">
        <v>211500579</v>
      </c>
      <c r="T41" s="71">
        <v>1568</v>
      </c>
      <c r="U41" s="72">
        <v>56900389</v>
      </c>
    </row>
    <row r="42" spans="1:21" ht="27" customHeight="1">
      <c r="A42" s="99"/>
      <c r="B42" s="142"/>
      <c r="C42" s="36" t="s">
        <v>40</v>
      </c>
      <c r="D42" s="70">
        <f t="shared" si="8"/>
        <v>7313</v>
      </c>
      <c r="E42" s="71">
        <f t="shared" si="8"/>
        <v>297417224</v>
      </c>
      <c r="F42" s="71">
        <v>5282</v>
      </c>
      <c r="G42" s="71">
        <v>223833376</v>
      </c>
      <c r="H42" s="71">
        <v>2031</v>
      </c>
      <c r="I42" s="72">
        <v>73583848</v>
      </c>
      <c r="J42" s="58">
        <f t="shared" si="9"/>
        <v>2078</v>
      </c>
      <c r="K42" s="59">
        <f t="shared" si="9"/>
        <v>84457097</v>
      </c>
      <c r="L42" s="59">
        <v>1513</v>
      </c>
      <c r="M42" s="59">
        <v>65964077</v>
      </c>
      <c r="N42" s="59">
        <v>565</v>
      </c>
      <c r="O42" s="60">
        <v>18493020</v>
      </c>
      <c r="P42" s="70">
        <f t="shared" si="10"/>
        <v>6303</v>
      </c>
      <c r="Q42" s="71">
        <f t="shared" si="10"/>
        <v>287387205</v>
      </c>
      <c r="R42" s="71">
        <v>4625</v>
      </c>
      <c r="S42" s="71">
        <v>224826197</v>
      </c>
      <c r="T42" s="71">
        <v>1678</v>
      </c>
      <c r="U42" s="72">
        <v>62561008</v>
      </c>
    </row>
    <row r="43" spans="1:21" ht="27" customHeight="1">
      <c r="A43" s="99"/>
      <c r="B43" s="142"/>
      <c r="C43" s="36" t="s">
        <v>41</v>
      </c>
      <c r="D43" s="70">
        <f t="shared" si="8"/>
        <v>6689</v>
      </c>
      <c r="E43" s="71">
        <f t="shared" si="8"/>
        <v>257024241</v>
      </c>
      <c r="F43" s="71">
        <v>4629</v>
      </c>
      <c r="G43" s="71">
        <v>191776077</v>
      </c>
      <c r="H43" s="71">
        <v>2060</v>
      </c>
      <c r="I43" s="72">
        <v>65248164</v>
      </c>
      <c r="J43" s="58">
        <f t="shared" si="9"/>
        <v>1861</v>
      </c>
      <c r="K43" s="59">
        <f t="shared" si="9"/>
        <v>84428929</v>
      </c>
      <c r="L43" s="59">
        <v>1315</v>
      </c>
      <c r="M43" s="59">
        <v>65853496</v>
      </c>
      <c r="N43" s="59">
        <v>546</v>
      </c>
      <c r="O43" s="60">
        <v>18575433</v>
      </c>
      <c r="P43" s="70">
        <f t="shared" si="10"/>
        <v>5672</v>
      </c>
      <c r="Q43" s="71">
        <f t="shared" si="10"/>
        <v>241296908</v>
      </c>
      <c r="R43" s="71">
        <v>3987</v>
      </c>
      <c r="S43" s="71">
        <v>188548300</v>
      </c>
      <c r="T43" s="71">
        <v>1685</v>
      </c>
      <c r="U43" s="72">
        <v>52748608</v>
      </c>
    </row>
    <row r="44" spans="1:21" ht="27" customHeight="1">
      <c r="A44" s="99"/>
      <c r="B44" s="142"/>
      <c r="C44" s="36" t="s">
        <v>42</v>
      </c>
      <c r="D44" s="70">
        <f t="shared" si="8"/>
        <v>4629</v>
      </c>
      <c r="E44" s="71">
        <f t="shared" si="8"/>
        <v>198168873</v>
      </c>
      <c r="F44" s="71">
        <v>3138</v>
      </c>
      <c r="G44" s="71">
        <v>144224066</v>
      </c>
      <c r="H44" s="71">
        <v>1491</v>
      </c>
      <c r="I44" s="72">
        <v>53944807</v>
      </c>
      <c r="J44" s="58">
        <f t="shared" si="9"/>
        <v>1311</v>
      </c>
      <c r="K44" s="59">
        <f t="shared" si="9"/>
        <v>55304616</v>
      </c>
      <c r="L44" s="59">
        <v>980</v>
      </c>
      <c r="M44" s="59">
        <v>45900238</v>
      </c>
      <c r="N44" s="59">
        <v>331</v>
      </c>
      <c r="O44" s="60">
        <v>9404378</v>
      </c>
      <c r="P44" s="70">
        <f t="shared" si="10"/>
        <v>3562</v>
      </c>
      <c r="Q44" s="71">
        <f t="shared" si="10"/>
        <v>150386731</v>
      </c>
      <c r="R44" s="71">
        <v>2525</v>
      </c>
      <c r="S44" s="71">
        <v>115641782</v>
      </c>
      <c r="T44" s="71">
        <v>1037</v>
      </c>
      <c r="U44" s="72">
        <v>34744949</v>
      </c>
    </row>
    <row r="45" spans="1:21" ht="27" customHeight="1">
      <c r="A45" s="99"/>
      <c r="B45" s="142"/>
      <c r="C45" s="36" t="s">
        <v>43</v>
      </c>
      <c r="D45" s="70">
        <f t="shared" si="8"/>
        <v>1511</v>
      </c>
      <c r="E45" s="71">
        <f t="shared" si="8"/>
        <v>59395582</v>
      </c>
      <c r="F45" s="71">
        <v>1033</v>
      </c>
      <c r="G45" s="71">
        <v>45001365</v>
      </c>
      <c r="H45" s="71">
        <v>478</v>
      </c>
      <c r="I45" s="72">
        <v>14394217</v>
      </c>
      <c r="J45" s="58">
        <f t="shared" si="9"/>
        <v>428</v>
      </c>
      <c r="K45" s="59">
        <f t="shared" si="9"/>
        <v>20221403</v>
      </c>
      <c r="L45" s="59">
        <v>313</v>
      </c>
      <c r="M45" s="59">
        <v>15710808</v>
      </c>
      <c r="N45" s="59">
        <v>115</v>
      </c>
      <c r="O45" s="60">
        <v>4510595</v>
      </c>
      <c r="P45" s="70">
        <f t="shared" si="10"/>
        <v>1181</v>
      </c>
      <c r="Q45" s="71">
        <f t="shared" si="10"/>
        <v>51070962</v>
      </c>
      <c r="R45" s="71">
        <v>862</v>
      </c>
      <c r="S45" s="71">
        <v>37533388</v>
      </c>
      <c r="T45" s="71">
        <v>319</v>
      </c>
      <c r="U45" s="72">
        <v>13537574</v>
      </c>
    </row>
    <row r="46" spans="1:21" ht="27" customHeight="1" thickBot="1">
      <c r="A46" s="100"/>
      <c r="B46" s="143"/>
      <c r="C46" s="37" t="s">
        <v>32</v>
      </c>
      <c r="D46" s="73">
        <f t="shared" si="8"/>
        <v>459</v>
      </c>
      <c r="E46" s="74">
        <f t="shared" si="8"/>
        <v>26032346</v>
      </c>
      <c r="F46" s="74">
        <v>328</v>
      </c>
      <c r="G46" s="74">
        <v>18923824</v>
      </c>
      <c r="H46" s="74">
        <v>131</v>
      </c>
      <c r="I46" s="75">
        <v>7108522</v>
      </c>
      <c r="J46" s="61">
        <f t="shared" si="9"/>
        <v>128</v>
      </c>
      <c r="K46" s="62">
        <f t="shared" si="9"/>
        <v>8087527</v>
      </c>
      <c r="L46" s="62">
        <v>83</v>
      </c>
      <c r="M46" s="62">
        <v>5363029</v>
      </c>
      <c r="N46" s="62">
        <v>45</v>
      </c>
      <c r="O46" s="63">
        <v>2724498</v>
      </c>
      <c r="P46" s="73">
        <f t="shared" si="10"/>
        <v>322</v>
      </c>
      <c r="Q46" s="74">
        <f t="shared" si="10"/>
        <v>14860781</v>
      </c>
      <c r="R46" s="74">
        <v>246</v>
      </c>
      <c r="S46" s="74">
        <v>11515512</v>
      </c>
      <c r="T46" s="74">
        <v>76</v>
      </c>
      <c r="U46" s="75">
        <v>3345269</v>
      </c>
    </row>
    <row r="47" spans="1:21" ht="16.5">
      <c r="A47" s="6"/>
      <c r="B47" s="6"/>
      <c r="C47" s="8"/>
      <c r="D47" s="9" t="s">
        <v>116</v>
      </c>
      <c r="E47" s="10"/>
      <c r="F47" s="10"/>
      <c r="G47" s="10"/>
      <c r="H47" s="10"/>
      <c r="I47" s="10"/>
      <c r="J47" s="9" t="s">
        <v>117</v>
      </c>
      <c r="K47" s="9"/>
      <c r="L47" s="9"/>
      <c r="M47" s="9"/>
      <c r="N47" s="9"/>
      <c r="O47" s="9"/>
      <c r="P47" s="9" t="s">
        <v>118</v>
      </c>
      <c r="Q47" s="9"/>
      <c r="R47" s="9"/>
      <c r="S47" s="9"/>
      <c r="T47" s="9"/>
      <c r="U47" s="9"/>
    </row>
    <row r="48" spans="1:21" ht="16.5">
      <c r="A48" s="7"/>
      <c r="B48" s="7"/>
      <c r="C48" s="5" t="s">
        <v>44</v>
      </c>
      <c r="D48" s="11" t="s">
        <v>45</v>
      </c>
      <c r="E48" s="11"/>
      <c r="F48" s="11"/>
      <c r="G48" s="11"/>
      <c r="H48" s="11"/>
      <c r="I48" s="11"/>
      <c r="J48" s="11" t="s">
        <v>45</v>
      </c>
      <c r="K48" s="11"/>
      <c r="L48" s="11"/>
      <c r="M48" s="11"/>
      <c r="N48" s="11"/>
      <c r="O48" s="11"/>
      <c r="P48" s="11" t="s">
        <v>45</v>
      </c>
      <c r="Q48" s="11"/>
      <c r="R48" s="11"/>
      <c r="S48" s="11"/>
      <c r="T48" s="11"/>
      <c r="U48" s="11"/>
    </row>
    <row r="49" ht="32.450000000000003" customHeight="1"/>
    <row r="50" ht="27" customHeight="1"/>
    <row r="51" ht="32.450000000000003" customHeight="1"/>
    <row r="52" ht="32.450000000000003" customHeight="1"/>
    <row r="53" ht="27" customHeight="1"/>
    <row r="57" ht="32.450000000000003" customHeight="1"/>
    <row r="58" ht="32.450000000000003" customHeight="1"/>
    <row r="59" ht="27" customHeight="1"/>
    <row r="60" ht="32.450000000000003" customHeight="1"/>
    <row r="61" ht="27" customHeight="1"/>
    <row r="63" ht="27" customHeight="1"/>
    <row r="65" spans="1:21" ht="32.450000000000003" customHeight="1"/>
    <row r="66" spans="1:21" ht="27" customHeight="1"/>
    <row r="67" spans="1:21" s="8" customFormat="1" ht="18" customHeight="1">
      <c r="A67" s="2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5" customFormat="1" ht="18" customHeight="1">
      <c r="A68" s="2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8" customHeight="1"/>
  </sheetData>
  <mergeCells count="21">
    <mergeCell ref="A6:A33"/>
    <mergeCell ref="B6:B33"/>
    <mergeCell ref="J1:O1"/>
    <mergeCell ref="P1:U1"/>
    <mergeCell ref="D1:I1"/>
    <mergeCell ref="A34:A46"/>
    <mergeCell ref="B34:B46"/>
    <mergeCell ref="P3:U3"/>
    <mergeCell ref="D4:E4"/>
    <mergeCell ref="F4:G4"/>
    <mergeCell ref="H4:I4"/>
    <mergeCell ref="J4:K4"/>
    <mergeCell ref="L4:M4"/>
    <mergeCell ref="N4:O4"/>
    <mergeCell ref="A3:A5"/>
    <mergeCell ref="B3:C5"/>
    <mergeCell ref="D3:I3"/>
    <mergeCell ref="J3:O3"/>
    <mergeCell ref="P4:Q4"/>
    <mergeCell ref="R4:S4"/>
    <mergeCell ref="T4:U4"/>
  </mergeCells>
  <phoneticPr fontId="11" type="noConversion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 alignWithMargins="0"/>
  <rowBreaks count="1" manualBreakCount="1">
    <brk id="33" max="16383" man="1"/>
  </rowBreaks>
  <colBreaks count="2" manualBreakCount="2">
    <brk id="9" max="1048575" man="1"/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111年5至12月職保</vt:lpstr>
      <vt:lpstr>111年1至4月勞保</vt:lpstr>
      <vt:lpstr>104年~110年</vt:lpstr>
      <vt:lpstr>100年~103年</vt:lpstr>
      <vt:lpstr>99年</vt:lpstr>
      <vt:lpstr>96年~98年</vt:lpstr>
      <vt:lpstr>'100年~103年'!Print_Titles</vt:lpstr>
      <vt:lpstr>'104年~110年'!Print_Titles</vt:lpstr>
      <vt:lpstr>'111年1至4月勞保'!Print_Titles</vt:lpstr>
      <vt:lpstr>'111年5至12月職保'!Print_Titles</vt:lpstr>
      <vt:lpstr>'96年~98年'!Print_Titles</vt:lpstr>
      <vt:lpstr>'99年'!Print_Titles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2021-03-11T06:23:53Z</dcterms:created>
  <dcterms:modified xsi:type="dcterms:W3CDTF">2023-02-23T03:36:39Z</dcterms:modified>
</cp:coreProperties>
</file>